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Greg Graziani\Desktop\PreSales Work\Website Template Review August 2022\"/>
    </mc:Choice>
  </mc:AlternateContent>
  <xr:revisionPtr revIDLastSave="0" documentId="13_ncr:1_{CED782A6-56C9-4B74-8A4D-D695961CAAC6}" xr6:coauthVersionLast="47" xr6:coauthVersionMax="47" xr10:uidLastSave="{00000000-0000-0000-0000-000000000000}"/>
  <bookViews>
    <workbookView xWindow="-38520" yWindow="-3795" windowWidth="38640" windowHeight="21120" xr2:uid="{C433EBAD-D81A-4185-B785-27E5304D5F1F}"/>
  </bookViews>
  <sheets>
    <sheet name="About" sheetId="16" r:id="rId1"/>
    <sheet name="2. Revenue Planning" sheetId="15" r:id="rId2"/>
    <sheet name="3. Visuals" sheetId="14" r:id="rId3"/>
    <sheet name="Drivers" sheetId="17" state="hidden" r:id="rId4"/>
  </sheets>
  <definedNames>
    <definedName name="Cube_Columns_R2eb9442e_90b3_410c_98a9_df403b815383" localSheetId="1">'2. Revenue Planning'!$F$5:$AR$6</definedName>
    <definedName name="Cube_Columns_Ra33475ed_65aa_495c_8812_9642d65221cc" localSheetId="1">'2. Revenue Planning'!$F$2:$AS$6</definedName>
    <definedName name="Cube_Overall_R2eb9442e_90b3_410c_98a9_df403b815383" localSheetId="1">'2. Revenue Planning'!$D$5:$AR$134</definedName>
    <definedName name="Cube_Overall_Ra33475ed_65aa_495c_8812_9642d65221cc" localSheetId="1">'2. Revenue Planning'!$D$3:$AS$144</definedName>
    <definedName name="Cube_Rows_R2eb9442e_90b3_410c_98a9_df403b815383" localSheetId="1">'2. Revenue Planning'!$D$19:$E$127</definedName>
    <definedName name="Cube_Rows_Ra33475ed_65aa_495c_8812_9642d65221cc" localSheetId="1">'2. Revenue Planning'!$D$8:$E$143</definedName>
    <definedName name="Scenarios">#REF!</definedName>
    <definedName name="Segm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2" i="14" l="1"/>
  <c r="T52" i="14"/>
  <c r="S52" i="14"/>
  <c r="S54" i="14"/>
  <c r="S53" i="14"/>
  <c r="R54" i="14"/>
  <c r="R53" i="14"/>
  <c r="R52" i="14"/>
  <c r="T54" i="14"/>
  <c r="T53" i="14"/>
  <c r="BH116" i="15"/>
  <c r="AT116" i="15"/>
  <c r="R116" i="15"/>
  <c r="R115" i="15"/>
  <c r="R114" i="15"/>
  <c r="R113" i="15"/>
  <c r="U54" i="14"/>
  <c r="U53" i="14"/>
  <c r="L54" i="14"/>
  <c r="L53" i="14"/>
  <c r="L52" i="14"/>
  <c r="K54" i="14"/>
  <c r="K53" i="14"/>
  <c r="K52" i="14"/>
  <c r="J54" i="14"/>
  <c r="J53" i="14"/>
  <c r="J52" i="14"/>
  <c r="AF113" i="15"/>
  <c r="Y5" i="15"/>
  <c r="Z44" i="15" l="1"/>
  <c r="N47" i="14"/>
  <c r="N46" i="14"/>
  <c r="N45" i="14"/>
  <c r="J44" i="14"/>
  <c r="I44" i="14"/>
  <c r="G44" i="14"/>
  <c r="H44" i="14"/>
  <c r="AX6" i="15"/>
  <c r="AY6" i="15" s="1"/>
  <c r="AZ6" i="15" s="1"/>
  <c r="BA6" i="15" s="1"/>
  <c r="BB6" i="15" s="1"/>
  <c r="BC6" i="15" s="1"/>
  <c r="BD6" i="15" s="1"/>
  <c r="BE6" i="15" s="1"/>
  <c r="BF6" i="15" s="1"/>
  <c r="BG6" i="15" s="1"/>
  <c r="AW6" i="15"/>
  <c r="AV6" i="15"/>
  <c r="AJ6" i="15"/>
  <c r="AK6" i="15" s="1"/>
  <c r="AL6" i="15" s="1"/>
  <c r="AM6" i="15" s="1"/>
  <c r="AN6" i="15" s="1"/>
  <c r="AO6" i="15" s="1"/>
  <c r="AP6" i="15" s="1"/>
  <c r="AQ6" i="15" s="1"/>
  <c r="AR6" i="15" s="1"/>
  <c r="AS6" i="15" s="1"/>
  <c r="AI6" i="15"/>
  <c r="AH6" i="15"/>
  <c r="Y6" i="15"/>
  <c r="Z6" i="15" s="1"/>
  <c r="AA6" i="15" s="1"/>
  <c r="AB6" i="15" s="1"/>
  <c r="AC6" i="15" s="1"/>
  <c r="AD6" i="15" s="1"/>
  <c r="AE6" i="15" s="1"/>
  <c r="X6" i="15"/>
  <c r="W6" i="15"/>
  <c r="V6" i="15"/>
  <c r="U6" i="15"/>
  <c r="T6" i="15"/>
  <c r="H6" i="15"/>
  <c r="I6" i="15"/>
  <c r="J6" i="15" s="1"/>
  <c r="K6" i="15" s="1"/>
  <c r="L6" i="15" s="1"/>
  <c r="M6" i="15" s="1"/>
  <c r="N6" i="15" s="1"/>
  <c r="O6" i="15" s="1"/>
  <c r="P6" i="15" s="1"/>
  <c r="Q6" i="15" s="1"/>
  <c r="G6" i="15"/>
  <c r="F53" i="14" l="1"/>
  <c r="G53" i="14"/>
  <c r="H53" i="14"/>
  <c r="I53" i="14"/>
  <c r="Q53" i="14"/>
  <c r="F54" i="14"/>
  <c r="G54" i="14"/>
  <c r="H54" i="14"/>
  <c r="I54" i="14"/>
  <c r="Q54" i="14"/>
  <c r="BG15" i="15"/>
  <c r="BG16" i="15"/>
  <c r="Q52" i="14"/>
  <c r="I52" i="14"/>
  <c r="H52" i="14"/>
  <c r="G52" i="14"/>
  <c r="F52" i="14"/>
  <c r="BH139" i="15"/>
  <c r="BH138" i="15"/>
  <c r="BH137" i="15"/>
  <c r="AT139" i="15"/>
  <c r="AT138" i="15"/>
  <c r="AT137" i="15"/>
  <c r="AF139" i="15"/>
  <c r="AF138" i="15"/>
  <c r="AF137" i="15"/>
  <c r="AS143" i="15"/>
  <c r="AT143" i="15" s="1"/>
  <c r="AS141" i="15"/>
  <c r="AT141" i="15" s="1"/>
  <c r="X134" i="15"/>
  <c r="W134" i="15"/>
  <c r="V134" i="15"/>
  <c r="U134" i="15"/>
  <c r="T134" i="15"/>
  <c r="R133" i="15"/>
  <c r="R132" i="15"/>
  <c r="R131" i="15"/>
  <c r="BH129" i="15"/>
  <c r="AT129" i="15"/>
  <c r="AF129" i="15"/>
  <c r="R129" i="15"/>
  <c r="BH128" i="15"/>
  <c r="AT128" i="15"/>
  <c r="AF128" i="15"/>
  <c r="R128" i="15"/>
  <c r="BH127" i="15"/>
  <c r="AT127" i="15"/>
  <c r="AF127" i="15"/>
  <c r="R127" i="15"/>
  <c r="AS116" i="15"/>
  <c r="X116" i="15"/>
  <c r="W116" i="15"/>
  <c r="V116" i="15"/>
  <c r="U116" i="15"/>
  <c r="T116" i="15"/>
  <c r="AT115" i="15"/>
  <c r="AT114" i="15"/>
  <c r="AT113" i="15"/>
  <c r="AS101" i="15"/>
  <c r="X100" i="15"/>
  <c r="W100" i="15"/>
  <c r="V100" i="15"/>
  <c r="U100" i="15"/>
  <c r="T100" i="15"/>
  <c r="X99" i="15"/>
  <c r="W99" i="15"/>
  <c r="V99" i="15"/>
  <c r="U99" i="15"/>
  <c r="T99" i="15"/>
  <c r="X98" i="15"/>
  <c r="X101" i="15" s="1"/>
  <c r="W98" i="15"/>
  <c r="V98" i="15"/>
  <c r="U98" i="15"/>
  <c r="T98" i="15"/>
  <c r="BH96" i="15"/>
  <c r="AT96" i="15"/>
  <c r="AF96" i="15"/>
  <c r="R96" i="15"/>
  <c r="BH95" i="15"/>
  <c r="AT95" i="15"/>
  <c r="AF95" i="15"/>
  <c r="R95" i="15"/>
  <c r="BH94" i="15"/>
  <c r="AT94" i="15"/>
  <c r="AF94" i="15"/>
  <c r="R94" i="15"/>
  <c r="BH92" i="15"/>
  <c r="AT92" i="15"/>
  <c r="AF92" i="15"/>
  <c r="R92" i="15"/>
  <c r="BH91" i="15"/>
  <c r="AT91" i="15"/>
  <c r="AF91" i="15"/>
  <c r="R91" i="15"/>
  <c r="BH90" i="15"/>
  <c r="AT90" i="15"/>
  <c r="AF90" i="15"/>
  <c r="R90" i="15"/>
  <c r="AS88" i="15"/>
  <c r="X88" i="15"/>
  <c r="W88" i="15"/>
  <c r="V88" i="15"/>
  <c r="U88" i="15"/>
  <c r="T88" i="15"/>
  <c r="R87" i="15"/>
  <c r="R86" i="15"/>
  <c r="R85" i="15"/>
  <c r="AS83" i="15"/>
  <c r="X83" i="15"/>
  <c r="W83" i="15"/>
  <c r="V83" i="15"/>
  <c r="U83" i="15"/>
  <c r="T83" i="15"/>
  <c r="R82" i="15"/>
  <c r="R81" i="15"/>
  <c r="R80" i="15"/>
  <c r="AV78" i="15"/>
  <c r="R78" i="15"/>
  <c r="Y78" i="15" s="1"/>
  <c r="Z78" i="15" s="1"/>
  <c r="AV77" i="15"/>
  <c r="R77" i="15"/>
  <c r="Y77" i="15" s="1"/>
  <c r="AV76" i="15"/>
  <c r="AW76" i="15" s="1"/>
  <c r="AX76" i="15" s="1"/>
  <c r="AY76" i="15" s="1"/>
  <c r="AZ76" i="15" s="1"/>
  <c r="BA76" i="15" s="1"/>
  <c r="BB76" i="15" s="1"/>
  <c r="BC76" i="15" s="1"/>
  <c r="BD76" i="15" s="1"/>
  <c r="BE76" i="15" s="1"/>
  <c r="BF76" i="15" s="1"/>
  <c r="R76" i="15"/>
  <c r="Y76" i="15" s="1"/>
  <c r="Z76" i="15" s="1"/>
  <c r="AA76" i="15" s="1"/>
  <c r="AB76" i="15" s="1"/>
  <c r="AC76" i="15" s="1"/>
  <c r="AD76" i="15" s="1"/>
  <c r="AE76" i="15" s="1"/>
  <c r="AH76" i="15" s="1"/>
  <c r="AS74" i="15"/>
  <c r="X74" i="15"/>
  <c r="W74" i="15"/>
  <c r="V74" i="15"/>
  <c r="U74" i="15"/>
  <c r="T74" i="15"/>
  <c r="AL73" i="15"/>
  <c r="AK73" i="15"/>
  <c r="AJ73" i="15"/>
  <c r="AI73" i="15"/>
  <c r="AH73" i="15"/>
  <c r="AE73" i="15"/>
  <c r="AD73" i="15"/>
  <c r="AC73" i="15"/>
  <c r="AB73" i="15"/>
  <c r="AA73" i="15"/>
  <c r="Z73" i="15"/>
  <c r="Y73" i="15"/>
  <c r="R73" i="15"/>
  <c r="AL72" i="15"/>
  <c r="AK72" i="15"/>
  <c r="AJ72" i="15"/>
  <c r="AI72" i="15"/>
  <c r="AH72" i="15"/>
  <c r="AE72" i="15"/>
  <c r="AD72" i="15"/>
  <c r="AC72" i="15"/>
  <c r="AB72" i="15"/>
  <c r="AA72" i="15"/>
  <c r="Z72" i="15"/>
  <c r="Y72" i="15"/>
  <c r="R72" i="15"/>
  <c r="AL71" i="15"/>
  <c r="AK71" i="15"/>
  <c r="AJ71" i="15"/>
  <c r="AI71" i="15"/>
  <c r="AH71" i="15"/>
  <c r="AE71" i="15"/>
  <c r="AD71" i="15"/>
  <c r="AC71" i="15"/>
  <c r="AB71" i="15"/>
  <c r="AA71" i="15"/>
  <c r="Z71" i="15"/>
  <c r="Y71" i="15"/>
  <c r="R71" i="15"/>
  <c r="AS69" i="15"/>
  <c r="X69" i="15"/>
  <c r="W69" i="15"/>
  <c r="V69" i="15"/>
  <c r="U69" i="15"/>
  <c r="T69" i="15"/>
  <c r="AL68" i="15"/>
  <c r="AK68" i="15"/>
  <c r="AJ68" i="15"/>
  <c r="AI68" i="15"/>
  <c r="AH68" i="15"/>
  <c r="AE68" i="15"/>
  <c r="AD68" i="15"/>
  <c r="AC68" i="15"/>
  <c r="AB68" i="15"/>
  <c r="AA68" i="15"/>
  <c r="Z68" i="15"/>
  <c r="Y68" i="15"/>
  <c r="R68" i="15"/>
  <c r="AL67" i="15"/>
  <c r="AK67" i="15"/>
  <c r="AJ67" i="15"/>
  <c r="AI67" i="15"/>
  <c r="AH67" i="15"/>
  <c r="AE67" i="15"/>
  <c r="AD67" i="15"/>
  <c r="AC67" i="15"/>
  <c r="AB67" i="15"/>
  <c r="AA67" i="15"/>
  <c r="Z67" i="15"/>
  <c r="Y67" i="15"/>
  <c r="R67" i="15"/>
  <c r="AL66" i="15"/>
  <c r="AK66" i="15"/>
  <c r="AK69" i="15" s="1"/>
  <c r="AJ66" i="15"/>
  <c r="AI66" i="15"/>
  <c r="AH66" i="15"/>
  <c r="AE66" i="15"/>
  <c r="AD66" i="15"/>
  <c r="AC66" i="15"/>
  <c r="AB66" i="15"/>
  <c r="AA66" i="15"/>
  <c r="Z66" i="15"/>
  <c r="Y66" i="15"/>
  <c r="R66" i="15"/>
  <c r="R64" i="15"/>
  <c r="R63" i="15"/>
  <c r="R62" i="15"/>
  <c r="AS60" i="15"/>
  <c r="X60" i="15"/>
  <c r="W60" i="15"/>
  <c r="V60" i="15"/>
  <c r="U60" i="15"/>
  <c r="T60" i="15"/>
  <c r="R59" i="15"/>
  <c r="R58" i="15"/>
  <c r="R57" i="15"/>
  <c r="R55" i="15"/>
  <c r="R54" i="15"/>
  <c r="R53" i="15"/>
  <c r="X44" i="15"/>
  <c r="W44" i="15"/>
  <c r="V44" i="15"/>
  <c r="U44" i="15"/>
  <c r="T44" i="15"/>
  <c r="R43" i="15"/>
  <c r="G47" i="14" s="1"/>
  <c r="R42" i="15"/>
  <c r="G46" i="14" s="1"/>
  <c r="R41" i="15"/>
  <c r="G45" i="14" s="1"/>
  <c r="X39" i="15"/>
  <c r="W39" i="15"/>
  <c r="V39" i="15"/>
  <c r="U39" i="15"/>
  <c r="T39" i="15"/>
  <c r="R38" i="15"/>
  <c r="R37" i="15"/>
  <c r="R36" i="15"/>
  <c r="R34" i="15"/>
  <c r="Y34" i="15" s="1"/>
  <c r="AX33" i="15"/>
  <c r="AY33" i="15" s="1"/>
  <c r="AZ33" i="15" s="1"/>
  <c r="BA33" i="15" s="1"/>
  <c r="BB33" i="15" s="1"/>
  <c r="BC33" i="15" s="1"/>
  <c r="R33" i="15"/>
  <c r="Y33" i="15" s="1"/>
  <c r="AZ32" i="15"/>
  <c r="R32" i="15"/>
  <c r="Y32" i="15" s="1"/>
  <c r="BH30" i="15"/>
  <c r="AI30" i="15"/>
  <c r="AJ30" i="15" s="1"/>
  <c r="AK30" i="15" s="1"/>
  <c r="AL30" i="15" s="1"/>
  <c r="AM30" i="15" s="1"/>
  <c r="AN30" i="15" s="1"/>
  <c r="AO30" i="15" s="1"/>
  <c r="AP30" i="15" s="1"/>
  <c r="AQ30" i="15" s="1"/>
  <c r="AR30" i="15" s="1"/>
  <c r="AS30" i="15" s="1"/>
  <c r="AF30" i="15"/>
  <c r="R30" i="15"/>
  <c r="BH29" i="15"/>
  <c r="AI29" i="15"/>
  <c r="AJ29" i="15" s="1"/>
  <c r="AK29" i="15" s="1"/>
  <c r="AL29" i="15" s="1"/>
  <c r="AM29" i="15" s="1"/>
  <c r="AN29" i="15" s="1"/>
  <c r="AO29" i="15" s="1"/>
  <c r="AP29" i="15" s="1"/>
  <c r="AQ29" i="15" s="1"/>
  <c r="AR29" i="15" s="1"/>
  <c r="AS29" i="15" s="1"/>
  <c r="AF29" i="15"/>
  <c r="R29" i="15"/>
  <c r="BH28" i="15"/>
  <c r="AI28" i="15"/>
  <c r="AJ28" i="15" s="1"/>
  <c r="AK28" i="15" s="1"/>
  <c r="AL28" i="15" s="1"/>
  <c r="AM28" i="15" s="1"/>
  <c r="AN28" i="15" s="1"/>
  <c r="AO28" i="15" s="1"/>
  <c r="AP28" i="15" s="1"/>
  <c r="AQ28" i="15" s="1"/>
  <c r="AR28" i="15" s="1"/>
  <c r="AS28" i="15" s="1"/>
  <c r="AF28" i="15"/>
  <c r="R28" i="15"/>
  <c r="AS26" i="15"/>
  <c r="X26" i="15"/>
  <c r="W26" i="15"/>
  <c r="V26" i="15"/>
  <c r="U26" i="15"/>
  <c r="T26" i="15"/>
  <c r="R25" i="15"/>
  <c r="R24" i="15"/>
  <c r="R23" i="15"/>
  <c r="AV21" i="15"/>
  <c r="R21" i="15"/>
  <c r="Y21" i="15" s="1"/>
  <c r="AV20" i="15"/>
  <c r="R20" i="15"/>
  <c r="Y20" i="15" s="1"/>
  <c r="Z20" i="15" s="1"/>
  <c r="AV19" i="15"/>
  <c r="R19" i="15"/>
  <c r="Y19" i="15" s="1"/>
  <c r="Z19" i="15" s="1"/>
  <c r="AA19" i="15" s="1"/>
  <c r="AB19" i="15" s="1"/>
  <c r="AS17" i="15"/>
  <c r="X17" i="15"/>
  <c r="W17" i="15"/>
  <c r="V17" i="15"/>
  <c r="U17" i="15"/>
  <c r="T17" i="15"/>
  <c r="R16" i="15"/>
  <c r="R15" i="15"/>
  <c r="AV13" i="15"/>
  <c r="R13" i="15"/>
  <c r="Y13" i="15" s="1"/>
  <c r="AV12" i="15"/>
  <c r="AW12" i="15" s="1"/>
  <c r="AX12" i="15" s="1"/>
  <c r="AY12" i="15" s="1"/>
  <c r="AZ12" i="15" s="1"/>
  <c r="BA12" i="15" s="1"/>
  <c r="BB12" i="15" s="1"/>
  <c r="BC12" i="15" s="1"/>
  <c r="BD12" i="15" s="1"/>
  <c r="BE12" i="15" s="1"/>
  <c r="BF12" i="15" s="1"/>
  <c r="R12" i="15"/>
  <c r="Y12" i="15" s="1"/>
  <c r="BG10" i="15"/>
  <c r="AS10" i="15"/>
  <c r="AH10" i="15"/>
  <c r="AE10" i="15"/>
  <c r="AD10" i="15"/>
  <c r="AC10" i="15"/>
  <c r="AB10" i="15"/>
  <c r="AA10" i="15"/>
  <c r="Z10" i="15"/>
  <c r="Y10" i="15"/>
  <c r="X10" i="15"/>
  <c r="W10" i="15"/>
  <c r="V10" i="15"/>
  <c r="U10" i="15"/>
  <c r="T10" i="15"/>
  <c r="AV9" i="15"/>
  <c r="AW9" i="15" s="1"/>
  <c r="AX9" i="15" s="1"/>
  <c r="AI9" i="15"/>
  <c r="AJ9" i="15" s="1"/>
  <c r="AF9" i="15"/>
  <c r="R9" i="15"/>
  <c r="AV8" i="15"/>
  <c r="AI8" i="15"/>
  <c r="AF8" i="15"/>
  <c r="R8" i="15"/>
  <c r="BG5" i="15"/>
  <c r="BF5" i="15"/>
  <c r="BE5" i="15"/>
  <c r="BD5" i="15"/>
  <c r="BC5" i="15"/>
  <c r="BB5" i="15"/>
  <c r="BA5" i="15"/>
  <c r="AZ5" i="15"/>
  <c r="AY5" i="15"/>
  <c r="AX5" i="15"/>
  <c r="AW5" i="15"/>
  <c r="AV5" i="15"/>
  <c r="AS5" i="15"/>
  <c r="AR5" i="15"/>
  <c r="AQ5" i="15"/>
  <c r="AP5" i="15"/>
  <c r="AO5" i="15"/>
  <c r="AN5" i="15"/>
  <c r="AM5" i="15"/>
  <c r="AL5" i="15"/>
  <c r="AK5" i="15"/>
  <c r="AJ5" i="15"/>
  <c r="AI5" i="15"/>
  <c r="AH5" i="15"/>
  <c r="AE5" i="15"/>
  <c r="AD5" i="15"/>
  <c r="AC5" i="15"/>
  <c r="AB5" i="15"/>
  <c r="AA5" i="15"/>
  <c r="Z5" i="15"/>
  <c r="AC74" i="15" l="1"/>
  <c r="V101" i="15"/>
  <c r="AE69" i="15"/>
  <c r="AI10" i="15"/>
  <c r="AL74" i="15"/>
  <c r="AE74" i="15"/>
  <c r="AA80" i="15"/>
  <c r="AA85" i="15" s="1"/>
  <c r="AL69" i="15"/>
  <c r="X48" i="15"/>
  <c r="AJ74" i="15"/>
  <c r="AA74" i="15"/>
  <c r="AK74" i="15"/>
  <c r="AS103" i="15"/>
  <c r="AF67" i="15"/>
  <c r="AI74" i="15"/>
  <c r="U101" i="15"/>
  <c r="U103" i="15" s="1"/>
  <c r="U122" i="15" s="1"/>
  <c r="AT30" i="15"/>
  <c r="AF71" i="15"/>
  <c r="V103" i="15"/>
  <c r="AJ8" i="15"/>
  <c r="AK8" i="15" s="1"/>
  <c r="AL8" i="15" s="1"/>
  <c r="AM8" i="15" s="1"/>
  <c r="Z69" i="15"/>
  <c r="R39" i="15"/>
  <c r="AF10" i="15"/>
  <c r="R17" i="15"/>
  <c r="AC80" i="15"/>
  <c r="AC85" i="15" s="1"/>
  <c r="R74" i="15"/>
  <c r="X103" i="15"/>
  <c r="AV15" i="15"/>
  <c r="AV10" i="15"/>
  <c r="AD74" i="15"/>
  <c r="AH74" i="15"/>
  <c r="R100" i="15"/>
  <c r="BG17" i="15"/>
  <c r="AA20" i="15"/>
  <c r="AC19" i="15"/>
  <c r="BD33" i="15"/>
  <c r="BH12" i="15"/>
  <c r="Z34" i="15"/>
  <c r="Z21" i="15"/>
  <c r="AI76" i="15"/>
  <c r="AJ76" i="15" s="1"/>
  <c r="AH80" i="15"/>
  <c r="AK9" i="15"/>
  <c r="R10" i="15"/>
  <c r="Y15" i="15"/>
  <c r="Z12" i="15"/>
  <c r="Z13" i="15"/>
  <c r="Y16" i="15"/>
  <c r="AY9" i="15"/>
  <c r="AW13" i="15"/>
  <c r="AA78" i="15"/>
  <c r="R60" i="15"/>
  <c r="AD69" i="15"/>
  <c r="AD80" i="15"/>
  <c r="AW21" i="15"/>
  <c r="R26" i="15"/>
  <c r="AT28" i="15"/>
  <c r="AT29" i="15"/>
  <c r="Y81" i="15"/>
  <c r="Y58" i="15" s="1"/>
  <c r="Z33" i="15"/>
  <c r="R44" i="15"/>
  <c r="T48" i="15"/>
  <c r="T46" i="15"/>
  <c r="AI69" i="15"/>
  <c r="AA69" i="15"/>
  <c r="U48" i="15"/>
  <c r="U46" i="15"/>
  <c r="AW8" i="15"/>
  <c r="AV16" i="15"/>
  <c r="Z32" i="15"/>
  <c r="V46" i="15"/>
  <c r="W46" i="15"/>
  <c r="Y82" i="15"/>
  <c r="Y59" i="15" s="1"/>
  <c r="AF68" i="15"/>
  <c r="Y69" i="15"/>
  <c r="AF73" i="15"/>
  <c r="Z74" i="15"/>
  <c r="BH76" i="15"/>
  <c r="Z82" i="15"/>
  <c r="Z87" i="15" s="1"/>
  <c r="Z100" i="15" s="1"/>
  <c r="AH69" i="15"/>
  <c r="BA32" i="15"/>
  <c r="AB69" i="15"/>
  <c r="AB80" i="15"/>
  <c r="AB57" i="15" s="1"/>
  <c r="AF66" i="15"/>
  <c r="AB74" i="15"/>
  <c r="AW78" i="15"/>
  <c r="AX78" i="15" s="1"/>
  <c r="AY78" i="15" s="1"/>
  <c r="AZ78" i="15" s="1"/>
  <c r="BA78" i="15" s="1"/>
  <c r="BB78" i="15" s="1"/>
  <c r="BC78" i="15" s="1"/>
  <c r="BD78" i="15" s="1"/>
  <c r="BE78" i="15" s="1"/>
  <c r="BF78" i="15" s="1"/>
  <c r="AW19" i="15"/>
  <c r="AC69" i="15"/>
  <c r="AF76" i="15"/>
  <c r="AW20" i="15"/>
  <c r="X46" i="15"/>
  <c r="AW77" i="15"/>
  <c r="AX77" i="15" s="1"/>
  <c r="AY77" i="15" s="1"/>
  <c r="AZ77" i="15" s="1"/>
  <c r="BA77" i="15" s="1"/>
  <c r="BB77" i="15" s="1"/>
  <c r="BC77" i="15" s="1"/>
  <c r="BD77" i="15" s="1"/>
  <c r="BE77" i="15" s="1"/>
  <c r="BF77" i="15" s="1"/>
  <c r="R69" i="15"/>
  <c r="AF72" i="15"/>
  <c r="Y74" i="15"/>
  <c r="R83" i="15"/>
  <c r="Z77" i="15"/>
  <c r="X122" i="15"/>
  <c r="V48" i="15"/>
  <c r="Y80" i="15"/>
  <c r="W48" i="15"/>
  <c r="Z80" i="15"/>
  <c r="AJ69" i="15"/>
  <c r="R98" i="15"/>
  <c r="AE80" i="15"/>
  <c r="R134" i="15"/>
  <c r="T101" i="15"/>
  <c r="T103" i="15" s="1"/>
  <c r="W101" i="15"/>
  <c r="W103" i="15" s="1"/>
  <c r="R88" i="15"/>
  <c r="R99" i="15"/>
  <c r="V122" i="15"/>
  <c r="AI80" i="15" l="1"/>
  <c r="AI57" i="15" s="1"/>
  <c r="AA57" i="15"/>
  <c r="AC57" i="15"/>
  <c r="AJ10" i="15"/>
  <c r="BG23" i="15"/>
  <c r="BG24" i="15"/>
  <c r="BG25" i="15"/>
  <c r="R101" i="15"/>
  <c r="AF74" i="15"/>
  <c r="BH78" i="15"/>
  <c r="BH77" i="15"/>
  <c r="V107" i="15"/>
  <c r="V120" i="15" s="1"/>
  <c r="W107" i="15"/>
  <c r="W120" i="15" s="1"/>
  <c r="W122" i="15"/>
  <c r="W105" i="15"/>
  <c r="W118" i="15" s="1"/>
  <c r="X107" i="15"/>
  <c r="X120" i="15" s="1"/>
  <c r="X105" i="15"/>
  <c r="X118" i="15" s="1"/>
  <c r="AA34" i="15"/>
  <c r="AX20" i="15"/>
  <c r="AA32" i="15"/>
  <c r="AD85" i="15"/>
  <c r="AF80" i="15"/>
  <c r="Y85" i="15"/>
  <c r="Y83" i="15"/>
  <c r="T107" i="15"/>
  <c r="T120" i="15" s="1"/>
  <c r="T122" i="15"/>
  <c r="T105" i="15"/>
  <c r="AW10" i="15"/>
  <c r="AX8" i="15"/>
  <c r="AW15" i="15"/>
  <c r="AB85" i="15"/>
  <c r="AA33" i="15"/>
  <c r="AA13" i="15"/>
  <c r="Z16" i="15"/>
  <c r="AH85" i="15"/>
  <c r="AH57" i="15"/>
  <c r="AX19" i="15"/>
  <c r="Z81" i="15"/>
  <c r="Z83" i="15" s="1"/>
  <c r="AA77" i="15"/>
  <c r="AJ80" i="15"/>
  <c r="AK76" i="15"/>
  <c r="AL9" i="15"/>
  <c r="V105" i="15"/>
  <c r="V118" i="15" s="1"/>
  <c r="BB32" i="15"/>
  <c r="AF69" i="15"/>
  <c r="AA82" i="15"/>
  <c r="AB78" i="15"/>
  <c r="AA98" i="15"/>
  <c r="AC98" i="15"/>
  <c r="AK10" i="15"/>
  <c r="AE85" i="15"/>
  <c r="AE57" i="15"/>
  <c r="Y57" i="15"/>
  <c r="Y86" i="15"/>
  <c r="AV17" i="15"/>
  <c r="AA21" i="15"/>
  <c r="BE33" i="15"/>
  <c r="AN8" i="15"/>
  <c r="AD19" i="15"/>
  <c r="U105" i="15"/>
  <c r="U118" i="15" s="1"/>
  <c r="R103" i="15"/>
  <c r="AZ9" i="15"/>
  <c r="R48" i="15"/>
  <c r="Y87" i="15"/>
  <c r="AX13" i="15"/>
  <c r="AW16" i="15"/>
  <c r="Z85" i="15"/>
  <c r="Z57" i="15"/>
  <c r="AI85" i="15"/>
  <c r="AX21" i="15"/>
  <c r="Y17" i="15"/>
  <c r="R46" i="15"/>
  <c r="AB20" i="15"/>
  <c r="Z15" i="15"/>
  <c r="Z17" i="15" s="1"/>
  <c r="AA12" i="15"/>
  <c r="U107" i="15"/>
  <c r="U120" i="15" s="1"/>
  <c r="Z59" i="15"/>
  <c r="AD57" i="15"/>
  <c r="BG26" i="15" l="1"/>
  <c r="R122" i="15"/>
  <c r="AM9" i="15"/>
  <c r="AL10" i="15"/>
  <c r="AB34" i="15"/>
  <c r="AV25" i="15"/>
  <c r="AV23" i="15"/>
  <c r="AV24" i="15"/>
  <c r="AE19" i="15"/>
  <c r="AL76" i="15"/>
  <c r="AK80" i="15"/>
  <c r="AW17" i="15"/>
  <c r="AY13" i="15"/>
  <c r="AX16" i="15"/>
  <c r="Y99" i="15"/>
  <c r="AJ85" i="15"/>
  <c r="AJ57" i="15"/>
  <c r="AH98" i="15"/>
  <c r="AX15" i="15"/>
  <c r="AX10" i="15"/>
  <c r="AY8" i="15"/>
  <c r="AD98" i="15"/>
  <c r="AC78" i="15"/>
  <c r="AB82" i="15"/>
  <c r="AB32" i="15"/>
  <c r="AA36" i="15"/>
  <c r="AA87" i="15"/>
  <c r="AA100" i="15" s="1"/>
  <c r="AA59" i="15"/>
  <c r="Y23" i="15"/>
  <c r="Y25" i="15"/>
  <c r="Y24" i="15"/>
  <c r="AY21" i="15"/>
  <c r="AO8" i="15"/>
  <c r="AB13" i="15"/>
  <c r="AA16" i="15"/>
  <c r="Y100" i="15"/>
  <c r="Z86" i="15"/>
  <c r="Z99" i="15" s="1"/>
  <c r="Z58" i="15"/>
  <c r="Z60" i="15" s="1"/>
  <c r="T118" i="15"/>
  <c r="BF33" i="15"/>
  <c r="AB98" i="15"/>
  <c r="AA15" i="15"/>
  <c r="AB12" i="15"/>
  <c r="BA9" i="15"/>
  <c r="AY19" i="15"/>
  <c r="AY20" i="15"/>
  <c r="AF57" i="15"/>
  <c r="Y60" i="15"/>
  <c r="AB77" i="15"/>
  <c r="AA81" i="15"/>
  <c r="AB33" i="15"/>
  <c r="R120" i="15"/>
  <c r="R107" i="15"/>
  <c r="Z23" i="15"/>
  <c r="Z24" i="15"/>
  <c r="Z37" i="15" s="1"/>
  <c r="AI98" i="15"/>
  <c r="Z25" i="15"/>
  <c r="Z38" i="15" s="1"/>
  <c r="AE98" i="15"/>
  <c r="BC32" i="15"/>
  <c r="Z98" i="15"/>
  <c r="AB21" i="15"/>
  <c r="AF85" i="15"/>
  <c r="Y98" i="15"/>
  <c r="Y88" i="15"/>
  <c r="AC20" i="15"/>
  <c r="AX17" i="15" l="1"/>
  <c r="AZ20" i="15"/>
  <c r="AP8" i="15"/>
  <c r="AA86" i="15"/>
  <c r="AA58" i="15"/>
  <c r="AA83" i="15"/>
  <c r="AZ21" i="15"/>
  <c r="AM76" i="15"/>
  <c r="AL80" i="15"/>
  <c r="AN9" i="15"/>
  <c r="AM10" i="15"/>
  <c r="Y37" i="15"/>
  <c r="Y54" i="15" s="1"/>
  <c r="Z54" i="15" s="1"/>
  <c r="AB87" i="15"/>
  <c r="AB100" i="15" s="1"/>
  <c r="AB59" i="15"/>
  <c r="AJ98" i="15"/>
  <c r="AH19" i="15"/>
  <c r="AD20" i="15"/>
  <c r="BB9" i="15"/>
  <c r="AC82" i="15"/>
  <c r="AD78" i="15"/>
  <c r="Z133" i="15"/>
  <c r="Z143" i="15" s="1"/>
  <c r="AN68" i="15"/>
  <c r="Z43" i="15"/>
  <c r="AN73" i="15" s="1"/>
  <c r="AC77" i="15"/>
  <c r="AB81" i="15"/>
  <c r="Y38" i="15"/>
  <c r="Y55" i="15" s="1"/>
  <c r="Z55" i="15" s="1"/>
  <c r="Z101" i="15"/>
  <c r="AC12" i="15"/>
  <c r="AB15" i="15"/>
  <c r="AC21" i="15"/>
  <c r="Z88" i="15"/>
  <c r="Z103" i="15" s="1"/>
  <c r="Z132" i="15"/>
  <c r="Z142" i="15" s="1"/>
  <c r="Z42" i="15"/>
  <c r="AN72" i="15" s="1"/>
  <c r="AN67" i="15"/>
  <c r="Y26" i="15"/>
  <c r="Y36" i="15"/>
  <c r="Y53" i="15" s="1"/>
  <c r="AV26" i="15"/>
  <c r="AA17" i="15"/>
  <c r="Z26" i="15"/>
  <c r="Z36" i="15"/>
  <c r="AF19" i="15"/>
  <c r="AY10" i="15"/>
  <c r="AZ8" i="15"/>
  <c r="AY15" i="15"/>
  <c r="AC34" i="15"/>
  <c r="AB16" i="15"/>
  <c r="AC13" i="15"/>
  <c r="AZ13" i="15"/>
  <c r="AY16" i="15"/>
  <c r="AW24" i="15"/>
  <c r="AW37" i="15" s="1"/>
  <c r="AW23" i="15"/>
  <c r="AW25" i="15"/>
  <c r="Y101" i="15"/>
  <c r="AF98" i="15"/>
  <c r="BD32" i="15"/>
  <c r="AC33" i="15"/>
  <c r="AZ19" i="15"/>
  <c r="BG33" i="15"/>
  <c r="BG37" i="15" s="1"/>
  <c r="AA131" i="15"/>
  <c r="AO66" i="15"/>
  <c r="AA41" i="15"/>
  <c r="AC32" i="15"/>
  <c r="AK85" i="15"/>
  <c r="AK57" i="15"/>
  <c r="BG132" i="15" l="1"/>
  <c r="BG142" i="15" s="1"/>
  <c r="BH142" i="15" s="1"/>
  <c r="BG42" i="15"/>
  <c r="Z53" i="15"/>
  <c r="AA53" i="15" s="1"/>
  <c r="AX23" i="15"/>
  <c r="AX24" i="15"/>
  <c r="AX37" i="15" s="1"/>
  <c r="AX25" i="15"/>
  <c r="AW132" i="15"/>
  <c r="AW142" i="15" s="1"/>
  <c r="AW42" i="15"/>
  <c r="Z131" i="15"/>
  <c r="AN66" i="15"/>
  <c r="Z41" i="15"/>
  <c r="Z39" i="15"/>
  <c r="AQ8" i="15"/>
  <c r="AB17" i="15"/>
  <c r="AB86" i="15"/>
  <c r="AB58" i="15"/>
  <c r="AB83" i="15"/>
  <c r="AI19" i="15"/>
  <c r="AL85" i="15"/>
  <c r="AL57" i="15"/>
  <c r="BA19" i="15"/>
  <c r="AD77" i="15"/>
  <c r="AC81" i="15"/>
  <c r="AD32" i="15"/>
  <c r="AD33" i="15"/>
  <c r="AC16" i="15"/>
  <c r="AD13" i="15"/>
  <c r="AA24" i="15"/>
  <c r="AA25" i="15"/>
  <c r="BA20" i="15"/>
  <c r="AD34" i="15"/>
  <c r="AZ15" i="15"/>
  <c r="BA8" i="15"/>
  <c r="AZ10" i="15"/>
  <c r="BA13" i="15"/>
  <c r="AZ16" i="15"/>
  <c r="BA21" i="15"/>
  <c r="AD12" i="15"/>
  <c r="AC15" i="15"/>
  <c r="AN76" i="15"/>
  <c r="AO76" i="15" s="1"/>
  <c r="AP76" i="15" s="1"/>
  <c r="AQ76" i="15" s="1"/>
  <c r="AR76" i="15" s="1"/>
  <c r="AO71" i="15"/>
  <c r="BE32" i="15"/>
  <c r="AY17" i="15"/>
  <c r="AE78" i="15"/>
  <c r="AF78" i="15" s="1"/>
  <c r="AD82" i="15"/>
  <c r="Y132" i="15"/>
  <c r="AM67" i="15"/>
  <c r="Y42" i="15"/>
  <c r="Y103" i="15"/>
  <c r="Z107" i="15" s="1"/>
  <c r="AA141" i="15"/>
  <c r="Y133" i="15"/>
  <c r="Y43" i="15"/>
  <c r="AM68" i="15"/>
  <c r="BC9" i="15"/>
  <c r="AA60" i="15"/>
  <c r="AK98" i="15"/>
  <c r="AW26" i="15"/>
  <c r="Y131" i="15"/>
  <c r="AM66" i="15"/>
  <c r="Y41" i="15"/>
  <c r="Y39" i="15"/>
  <c r="AD21" i="15"/>
  <c r="AE20" i="15"/>
  <c r="AO9" i="15"/>
  <c r="AN10" i="15"/>
  <c r="AA99" i="15"/>
  <c r="AA88" i="15"/>
  <c r="AC87" i="15"/>
  <c r="AC59" i="15"/>
  <c r="AX42" i="15" l="1"/>
  <c r="AX132" i="15"/>
  <c r="AX142" i="15" s="1"/>
  <c r="AX26" i="15"/>
  <c r="AC100" i="15"/>
  <c r="Y113" i="15"/>
  <c r="Y62" i="15"/>
  <c r="AY25" i="15"/>
  <c r="AY24" i="15"/>
  <c r="AY23" i="15"/>
  <c r="AC17" i="15"/>
  <c r="AZ17" i="15"/>
  <c r="AN71" i="15"/>
  <c r="AN74" i="15" s="1"/>
  <c r="BD9" i="15"/>
  <c r="BF32" i="15"/>
  <c r="AC86" i="15"/>
  <c r="AC58" i="15"/>
  <c r="AC83" i="15"/>
  <c r="AN69" i="15"/>
  <c r="AN80" i="15"/>
  <c r="AN57" i="15" s="1"/>
  <c r="AA101" i="15"/>
  <c r="AA103" i="15" s="1"/>
  <c r="AM71" i="15"/>
  <c r="Y44" i="15"/>
  <c r="Y105" i="15"/>
  <c r="Y107" i="15"/>
  <c r="AA38" i="15"/>
  <c r="AA55" i="15" s="1"/>
  <c r="AE77" i="15"/>
  <c r="AD81" i="15"/>
  <c r="AB60" i="15"/>
  <c r="Z134" i="15"/>
  <c r="Z141" i="15"/>
  <c r="Z144" i="15" s="1"/>
  <c r="AE34" i="15"/>
  <c r="AF34" i="15" s="1"/>
  <c r="AM69" i="15"/>
  <c r="AM80" i="15"/>
  <c r="AM73" i="15"/>
  <c r="BB21" i="15"/>
  <c r="AO80" i="15"/>
  <c r="AO57" i="15" s="1"/>
  <c r="AA26" i="15"/>
  <c r="AA37" i="15"/>
  <c r="AA54" i="15" s="1"/>
  <c r="AB99" i="15"/>
  <c r="AB101" i="15" s="1"/>
  <c r="AB88" i="15"/>
  <c r="Y134" i="15"/>
  <c r="Y141" i="15"/>
  <c r="Y115" i="15"/>
  <c r="Y64" i="15"/>
  <c r="AM72" i="15"/>
  <c r="BB19" i="15"/>
  <c r="AB23" i="15"/>
  <c r="AB24" i="15"/>
  <c r="AB37" i="15" s="1"/>
  <c r="AB25" i="15"/>
  <c r="AB38" i="15" s="1"/>
  <c r="AB55" i="15" s="1"/>
  <c r="Z113" i="15"/>
  <c r="Z62" i="15"/>
  <c r="Y143" i="15"/>
  <c r="Z105" i="15"/>
  <c r="AD16" i="15"/>
  <c r="AE13" i="15"/>
  <c r="AP9" i="15"/>
  <c r="AO10" i="15"/>
  <c r="Y114" i="15"/>
  <c r="Y63" i="15"/>
  <c r="Y142" i="15"/>
  <c r="AR8" i="15"/>
  <c r="AD15" i="15"/>
  <c r="AE12" i="15"/>
  <c r="AF12" i="15" s="1"/>
  <c r="AH20" i="15"/>
  <c r="AF20" i="15"/>
  <c r="BB13" i="15"/>
  <c r="BA16" i="15"/>
  <c r="BB20" i="15"/>
  <c r="AE33" i="15"/>
  <c r="AL98" i="15"/>
  <c r="AE21" i="15"/>
  <c r="AD87" i="15"/>
  <c r="AD100" i="15" s="1"/>
  <c r="AD59" i="15"/>
  <c r="AT76" i="15"/>
  <c r="AJ19" i="15"/>
  <c r="AH78" i="15"/>
  <c r="AE82" i="15"/>
  <c r="BB8" i="15"/>
  <c r="BA15" i="15"/>
  <c r="BA10" i="15"/>
  <c r="AE32" i="15"/>
  <c r="AF32" i="15" s="1"/>
  <c r="Y122" i="15" l="1"/>
  <c r="Y48" i="15"/>
  <c r="BA17" i="15"/>
  <c r="BA23" i="15" s="1"/>
  <c r="AB54" i="15"/>
  <c r="BA24" i="15"/>
  <c r="BA37" i="15" s="1"/>
  <c r="BA132" i="15" s="1"/>
  <c r="BA142" i="15" s="1"/>
  <c r="BA25" i="15"/>
  <c r="BA36" i="15"/>
  <c r="BC21" i="15"/>
  <c r="AC60" i="15"/>
  <c r="AC23" i="15"/>
  <c r="AC24" i="15"/>
  <c r="AC37" i="15" s="1"/>
  <c r="AC25" i="15"/>
  <c r="AC38" i="15" s="1"/>
  <c r="AC55" i="15" s="1"/>
  <c r="AI20" i="15"/>
  <c r="AC99" i="15"/>
  <c r="AC101" i="15" s="1"/>
  <c r="AC88" i="15"/>
  <c r="AY26" i="15"/>
  <c r="AY36" i="15"/>
  <c r="AH13" i="15"/>
  <c r="AE16" i="15"/>
  <c r="AF16" i="15" s="1"/>
  <c r="AF13" i="15"/>
  <c r="BG32" i="15"/>
  <c r="BG36" i="15" s="1"/>
  <c r="AY37" i="15"/>
  <c r="AO85" i="15"/>
  <c r="AE87" i="15"/>
  <c r="AE100" i="15" s="1"/>
  <c r="AF100" i="15" s="1"/>
  <c r="AE59" i="15"/>
  <c r="AF82" i="15"/>
  <c r="AK19" i="15"/>
  <c r="AA105" i="15"/>
  <c r="AA107" i="15"/>
  <c r="AB133" i="15"/>
  <c r="AB143" i="15" s="1"/>
  <c r="AP68" i="15"/>
  <c r="AB43" i="15"/>
  <c r="AP73" i="15" s="1"/>
  <c r="AD86" i="15"/>
  <c r="AD58" i="15"/>
  <c r="AD83" i="15"/>
  <c r="Y46" i="15"/>
  <c r="Y118" i="15" s="1"/>
  <c r="Y120" i="15"/>
  <c r="AB132" i="15"/>
  <c r="AB142" i="15" s="1"/>
  <c r="AP67" i="15"/>
  <c r="AB42" i="15"/>
  <c r="AP72" i="15" s="1"/>
  <c r="AH77" i="15"/>
  <c r="AE81" i="15"/>
  <c r="AF81" i="15" s="1"/>
  <c r="AF77" i="15"/>
  <c r="AM74" i="15"/>
  <c r="BE9" i="15"/>
  <c r="BC20" i="15"/>
  <c r="AB26" i="15"/>
  <c r="AB36" i="15"/>
  <c r="AB53" i="15" s="1"/>
  <c r="AB103" i="15"/>
  <c r="AM85" i="15"/>
  <c r="Y116" i="15"/>
  <c r="AQ9" i="15"/>
  <c r="AP10" i="15"/>
  <c r="BC19" i="15"/>
  <c r="AA133" i="15"/>
  <c r="AA43" i="15"/>
  <c r="AO68" i="15"/>
  <c r="Z46" i="15"/>
  <c r="Z118" i="15" s="1"/>
  <c r="Z48" i="15"/>
  <c r="Z120" i="15" s="1"/>
  <c r="Z122" i="15"/>
  <c r="Z115" i="15"/>
  <c r="Z64" i="15"/>
  <c r="Z114" i="15"/>
  <c r="Z63" i="15"/>
  <c r="AD17" i="15"/>
  <c r="AH32" i="15"/>
  <c r="AT8" i="15"/>
  <c r="AM57" i="15"/>
  <c r="AN85" i="15"/>
  <c r="BB15" i="15"/>
  <c r="BB10" i="15"/>
  <c r="BC8" i="15"/>
  <c r="AI78" i="15"/>
  <c r="AH82" i="15"/>
  <c r="Y144" i="15"/>
  <c r="AE15" i="15"/>
  <c r="AH12" i="15"/>
  <c r="BC13" i="15"/>
  <c r="BB16" i="15"/>
  <c r="AA132" i="15"/>
  <c r="AO67" i="15"/>
  <c r="AA42" i="15"/>
  <c r="AA39" i="15"/>
  <c r="AH34" i="15"/>
  <c r="AH33" i="15"/>
  <c r="AF33" i="15"/>
  <c r="AH21" i="15"/>
  <c r="AF21" i="15"/>
  <c r="AA113" i="15"/>
  <c r="AA62" i="15"/>
  <c r="AZ24" i="15"/>
  <c r="AZ37" i="15" s="1"/>
  <c r="AZ23" i="15"/>
  <c r="AZ25" i="15"/>
  <c r="BB17" i="15" l="1"/>
  <c r="BB23" i="15" s="1"/>
  <c r="AC103" i="15"/>
  <c r="BG131" i="15"/>
  <c r="BG41" i="15"/>
  <c r="AF87" i="15"/>
  <c r="AC54" i="15"/>
  <c r="Z116" i="15"/>
  <c r="BA42" i="15"/>
  <c r="BA26" i="15"/>
  <c r="BB36" i="15"/>
  <c r="AB114" i="15"/>
  <c r="AB63" i="15"/>
  <c r="AB115" i="15"/>
  <c r="AB64" i="15"/>
  <c r="AO69" i="15"/>
  <c r="AO73" i="15"/>
  <c r="AO98" i="15"/>
  <c r="AC132" i="15"/>
  <c r="AC142" i="15" s="1"/>
  <c r="AQ67" i="15"/>
  <c r="AC42" i="15"/>
  <c r="AQ72" i="15" s="1"/>
  <c r="AC133" i="15"/>
  <c r="AC143" i="15" s="1"/>
  <c r="AQ68" i="15"/>
  <c r="AC43" i="15"/>
  <c r="AQ73" i="15" s="1"/>
  <c r="BD13" i="15"/>
  <c r="BC16" i="15"/>
  <c r="BD19" i="15"/>
  <c r="AM98" i="15"/>
  <c r="AY131" i="15"/>
  <c r="AY41" i="15"/>
  <c r="AC26" i="15"/>
  <c r="AC36" i="15"/>
  <c r="AC53" i="15" s="1"/>
  <c r="AI33" i="15"/>
  <c r="AH15" i="15"/>
  <c r="AI12" i="15"/>
  <c r="AD23" i="15"/>
  <c r="AD24" i="15"/>
  <c r="AD25" i="15"/>
  <c r="AD38" i="15" s="1"/>
  <c r="AD55" i="15" s="1"/>
  <c r="AA143" i="15"/>
  <c r="AI77" i="15"/>
  <c r="AH81" i="15"/>
  <c r="AD60" i="15"/>
  <c r="AY132" i="15"/>
  <c r="AY142" i="15" s="1"/>
  <c r="AY42" i="15"/>
  <c r="AC105" i="15"/>
  <c r="AC107" i="15"/>
  <c r="AH16" i="15"/>
  <c r="AI13" i="15"/>
  <c r="AE86" i="15"/>
  <c r="AE58" i="15"/>
  <c r="AE83" i="15"/>
  <c r="AF83" i="15" s="1"/>
  <c r="AB131" i="15"/>
  <c r="AB39" i="15"/>
  <c r="AP66" i="15"/>
  <c r="AB41" i="15"/>
  <c r="AD99" i="15"/>
  <c r="AD101" i="15" s="1"/>
  <c r="AD88" i="15"/>
  <c r="AL19" i="15"/>
  <c r="BD21" i="15"/>
  <c r="AI34" i="15"/>
  <c r="AH87" i="15"/>
  <c r="AH59" i="15"/>
  <c r="BB25" i="15"/>
  <c r="AA142" i="15"/>
  <c r="AA134" i="15"/>
  <c r="AB105" i="15"/>
  <c r="AB107" i="15"/>
  <c r="AZ26" i="15"/>
  <c r="AZ36" i="15"/>
  <c r="AR9" i="15"/>
  <c r="AQ10" i="15"/>
  <c r="BD20" i="15"/>
  <c r="AA114" i="15"/>
  <c r="AA63" i="15"/>
  <c r="AE17" i="15"/>
  <c r="AF15" i="15"/>
  <c r="AZ132" i="15"/>
  <c r="AZ142" i="15" s="1"/>
  <c r="AZ42" i="15"/>
  <c r="AJ78" i="15"/>
  <c r="AI82" i="15"/>
  <c r="BB24" i="15"/>
  <c r="AJ20" i="15"/>
  <c r="BA131" i="15"/>
  <c r="BA41" i="15"/>
  <c r="AN98" i="15"/>
  <c r="AI21" i="15"/>
  <c r="AO72" i="15"/>
  <c r="AA44" i="15"/>
  <c r="BC15" i="15"/>
  <c r="BC10" i="15"/>
  <c r="BD8" i="15"/>
  <c r="AI32" i="15"/>
  <c r="AA115" i="15"/>
  <c r="AA64" i="15"/>
  <c r="BF9" i="15"/>
  <c r="AF59" i="15"/>
  <c r="AA116" i="15" l="1"/>
  <c r="BB26" i="15"/>
  <c r="AA144" i="15"/>
  <c r="BG141" i="15"/>
  <c r="BC17" i="15"/>
  <c r="BC25" i="15" s="1"/>
  <c r="AK78" i="15"/>
  <c r="AJ82" i="15"/>
  <c r="AB134" i="15"/>
  <c r="AB141" i="15"/>
  <c r="AB144" i="15" s="1"/>
  <c r="AC131" i="15"/>
  <c r="AC41" i="15"/>
  <c r="AQ66" i="15"/>
  <c r="AC39" i="15"/>
  <c r="AE60" i="15"/>
  <c r="AF60" i="15" s="1"/>
  <c r="AD37" i="15"/>
  <c r="AD54" i="15" s="1"/>
  <c r="AA48" i="15"/>
  <c r="AA120" i="15" s="1"/>
  <c r="AA46" i="15"/>
  <c r="AA122" i="15"/>
  <c r="AM19" i="15"/>
  <c r="AE99" i="15"/>
  <c r="AE88" i="15"/>
  <c r="AF86" i="15"/>
  <c r="AH86" i="15"/>
  <c r="AH58" i="15"/>
  <c r="AH83" i="15"/>
  <c r="AD26" i="15"/>
  <c r="AD36" i="15"/>
  <c r="AD53" i="15" s="1"/>
  <c r="AD133" i="15"/>
  <c r="AR68" i="15"/>
  <c r="AD43" i="15"/>
  <c r="AR73" i="15" s="1"/>
  <c r="AT73" i="15" s="1"/>
  <c r="BA141" i="15"/>
  <c r="BH9" i="15"/>
  <c r="AD103" i="15"/>
  <c r="AJ13" i="15"/>
  <c r="AI16" i="15"/>
  <c r="AJ77" i="15"/>
  <c r="AI81" i="15"/>
  <c r="AJ12" i="15"/>
  <c r="AI15" i="15"/>
  <c r="AY141" i="15"/>
  <c r="BE13" i="15"/>
  <c r="BD16" i="15"/>
  <c r="AJ21" i="15"/>
  <c r="AE23" i="15"/>
  <c r="AE24" i="15"/>
  <c r="AE37" i="15" s="1"/>
  <c r="AE25" i="15"/>
  <c r="AE38" i="15" s="1"/>
  <c r="AF38" i="15" s="1"/>
  <c r="AF17" i="15"/>
  <c r="AC115" i="15"/>
  <c r="AC64" i="15"/>
  <c r="AT9" i="15"/>
  <c r="AR10" i="15"/>
  <c r="AT10" i="15" s="1"/>
  <c r="AK20" i="15"/>
  <c r="AZ131" i="15"/>
  <c r="AZ41" i="15"/>
  <c r="AH100" i="15"/>
  <c r="AH17" i="15"/>
  <c r="AJ34" i="15"/>
  <c r="AP71" i="15"/>
  <c r="AB44" i="15"/>
  <c r="BE21" i="15"/>
  <c r="AF58" i="15"/>
  <c r="BB37" i="15"/>
  <c r="AP69" i="15"/>
  <c r="AP80" i="15"/>
  <c r="AP57" i="15" s="1"/>
  <c r="AC114" i="15"/>
  <c r="AC63" i="15"/>
  <c r="AO74" i="15"/>
  <c r="AJ32" i="15"/>
  <c r="AJ33" i="15"/>
  <c r="BB131" i="15"/>
  <c r="BB41" i="15"/>
  <c r="BD10" i="15"/>
  <c r="BD15" i="15"/>
  <c r="BD17" i="15" s="1"/>
  <c r="BD24" i="15" s="1"/>
  <c r="BD37" i="15" s="1"/>
  <c r="BE8" i="15"/>
  <c r="AI87" i="15"/>
  <c r="AI100" i="15" s="1"/>
  <c r="AI59" i="15"/>
  <c r="BE20" i="15"/>
  <c r="AB113" i="15"/>
  <c r="AB116" i="15" s="1"/>
  <c r="AB62" i="15"/>
  <c r="BE19" i="15"/>
  <c r="AI17" i="15" l="1"/>
  <c r="AI25" i="15" s="1"/>
  <c r="AI38" i="15" s="1"/>
  <c r="AI133" i="15" s="1"/>
  <c r="AI143" i="15" s="1"/>
  <c r="AE54" i="15"/>
  <c r="BD25" i="15"/>
  <c r="BC23" i="15"/>
  <c r="BH141" i="15"/>
  <c r="AE55" i="15"/>
  <c r="BC24" i="15"/>
  <c r="BC37" i="15" s="1"/>
  <c r="BC132" i="15" s="1"/>
  <c r="BC142" i="15" s="1"/>
  <c r="BD132" i="15"/>
  <c r="BD142" i="15" s="1"/>
  <c r="BD42" i="15"/>
  <c r="AL20" i="15"/>
  <c r="AE132" i="15"/>
  <c r="AE142" i="15" s="1"/>
  <c r="AF142" i="15" s="1"/>
  <c r="AE42" i="15"/>
  <c r="AK12" i="15"/>
  <c r="AJ15" i="15"/>
  <c r="AH60" i="15"/>
  <c r="AC134" i="15"/>
  <c r="AC141" i="15"/>
  <c r="AC144" i="15" s="1"/>
  <c r="AK21" i="15"/>
  <c r="AK77" i="15"/>
  <c r="AJ81" i="15"/>
  <c r="AH99" i="15"/>
  <c r="AH88" i="15"/>
  <c r="AD115" i="15"/>
  <c r="AD64" i="15"/>
  <c r="AF24" i="15"/>
  <c r="AK33" i="15"/>
  <c r="AD132" i="15"/>
  <c r="AD42" i="15"/>
  <c r="AR67" i="15"/>
  <c r="AF37" i="15"/>
  <c r="BE15" i="15"/>
  <c r="BE10" i="15"/>
  <c r="BF8" i="15"/>
  <c r="BF19" i="15"/>
  <c r="AB48" i="15"/>
  <c r="AB120" i="15" s="1"/>
  <c r="AB46" i="15"/>
  <c r="AB118" i="15" s="1"/>
  <c r="AB122" i="15"/>
  <c r="BF13" i="15"/>
  <c r="BE16" i="15"/>
  <c r="AD107" i="15"/>
  <c r="AD105" i="15"/>
  <c r="AD143" i="15"/>
  <c r="AE101" i="15"/>
  <c r="AF101" i="15" s="1"/>
  <c r="AF99" i="15"/>
  <c r="AJ87" i="15"/>
  <c r="AJ100" i="15" s="1"/>
  <c r="AJ59" i="15"/>
  <c r="AE26" i="15"/>
  <c r="AF26" i="15" s="1"/>
  <c r="AE36" i="15"/>
  <c r="AE53" i="15" s="1"/>
  <c r="AP74" i="15"/>
  <c r="AF25" i="15"/>
  <c r="AL78" i="15"/>
  <c r="AK82" i="15"/>
  <c r="AP85" i="15"/>
  <c r="AK13" i="15"/>
  <c r="AJ16" i="15"/>
  <c r="BB141" i="15"/>
  <c r="AK32" i="15"/>
  <c r="BB132" i="15"/>
  <c r="BB142" i="15" s="1"/>
  <c r="BB42" i="15"/>
  <c r="AT68" i="15"/>
  <c r="AK34" i="15"/>
  <c r="AF23" i="15"/>
  <c r="AN19" i="15"/>
  <c r="AE133" i="15"/>
  <c r="AE143" i="15" s="1"/>
  <c r="AF143" i="15" s="1"/>
  <c r="AE43" i="15"/>
  <c r="AF43" i="15" s="1"/>
  <c r="H47" i="14" s="1"/>
  <c r="BF20" i="15"/>
  <c r="AD39" i="15"/>
  <c r="AD131" i="15"/>
  <c r="AR66" i="15"/>
  <c r="AD41" i="15"/>
  <c r="AQ69" i="15"/>
  <c r="AQ80" i="15"/>
  <c r="AQ57" i="15" s="1"/>
  <c r="AI86" i="15"/>
  <c r="AI58" i="15"/>
  <c r="AI83" i="15"/>
  <c r="AF88" i="15"/>
  <c r="BD23" i="15"/>
  <c r="BC36" i="15"/>
  <c r="BF21" i="15"/>
  <c r="AH23" i="15"/>
  <c r="AH24" i="15"/>
  <c r="AH25" i="15"/>
  <c r="AZ141" i="15"/>
  <c r="AQ71" i="15"/>
  <c r="AQ74" i="15" s="1"/>
  <c r="AC44" i="15"/>
  <c r="AI23" i="15"/>
  <c r="AI24" i="15"/>
  <c r="AI37" i="15" s="1"/>
  <c r="AA118" i="15"/>
  <c r="AC113" i="15"/>
  <c r="AC62" i="15"/>
  <c r="AW68" i="15" l="1"/>
  <c r="AI43" i="15"/>
  <c r="AW73" i="15" s="1"/>
  <c r="AF133" i="15"/>
  <c r="AE103" i="15"/>
  <c r="AF103" i="15" s="1"/>
  <c r="AC116" i="15"/>
  <c r="BC42" i="15"/>
  <c r="BC26" i="15"/>
  <c r="AD134" i="15"/>
  <c r="AD141" i="15"/>
  <c r="AP98" i="15"/>
  <c r="BH13" i="15"/>
  <c r="BF16" i="15"/>
  <c r="BH16" i="15" s="1"/>
  <c r="AR72" i="15"/>
  <c r="AT72" i="15" s="1"/>
  <c r="AF42" i="15"/>
  <c r="H46" i="14" s="1"/>
  <c r="AH101" i="15"/>
  <c r="AJ86" i="15"/>
  <c r="AJ58" i="15"/>
  <c r="AJ83" i="15"/>
  <c r="AI60" i="15"/>
  <c r="AL32" i="15"/>
  <c r="AK81" i="15"/>
  <c r="AL77" i="15"/>
  <c r="AJ17" i="15"/>
  <c r="AK87" i="15"/>
  <c r="AK100" i="15" s="1"/>
  <c r="AK59" i="15"/>
  <c r="BH19" i="15"/>
  <c r="AL21" i="15"/>
  <c r="AL12" i="15"/>
  <c r="AK15" i="15"/>
  <c r="BH20" i="15"/>
  <c r="AM78" i="15"/>
  <c r="AL82" i="15"/>
  <c r="AL33" i="15"/>
  <c r="AH26" i="15"/>
  <c r="AH36" i="15"/>
  <c r="AH53" i="15" s="1"/>
  <c r="AL34" i="15"/>
  <c r="BF15" i="15"/>
  <c r="BF10" i="15"/>
  <c r="BH10" i="15" s="1"/>
  <c r="BH8" i="15"/>
  <c r="AE114" i="15"/>
  <c r="AF114" i="15" s="1"/>
  <c r="M53" i="14" s="1"/>
  <c r="AF54" i="15"/>
  <c r="AE63" i="15"/>
  <c r="AD142" i="15"/>
  <c r="AF132" i="15"/>
  <c r="AD113" i="15"/>
  <c r="AD62" i="15"/>
  <c r="AI132" i="15"/>
  <c r="AI142" i="15" s="1"/>
  <c r="AW67" i="15"/>
  <c r="AI42" i="15"/>
  <c r="AW72" i="15" s="1"/>
  <c r="AQ85" i="15"/>
  <c r="AH37" i="15"/>
  <c r="AH54" i="15" s="1"/>
  <c r="AI54" i="15" s="1"/>
  <c r="AI99" i="15"/>
  <c r="AI101" i="15" s="1"/>
  <c r="AI88" i="15"/>
  <c r="BE17" i="15"/>
  <c r="AM20" i="15"/>
  <c r="AH38" i="15"/>
  <c r="AH55" i="15" s="1"/>
  <c r="AI55" i="15" s="1"/>
  <c r="AI26" i="15"/>
  <c r="AI36" i="15"/>
  <c r="AE115" i="15"/>
  <c r="AF115" i="15" s="1"/>
  <c r="M54" i="14" s="1"/>
  <c r="AF55" i="15"/>
  <c r="AE64" i="15"/>
  <c r="AF64" i="15" s="1"/>
  <c r="AC46" i="15"/>
  <c r="AC118" i="15" s="1"/>
  <c r="AC48" i="15"/>
  <c r="AC120" i="15" s="1"/>
  <c r="AC122" i="15"/>
  <c r="BC131" i="15"/>
  <c r="BC41" i="15"/>
  <c r="AE107" i="15"/>
  <c r="AE105" i="15"/>
  <c r="BH21" i="15"/>
  <c r="AR71" i="15"/>
  <c r="AD44" i="15"/>
  <c r="AL13" i="15"/>
  <c r="AK16" i="15"/>
  <c r="AD114" i="15"/>
  <c r="AD63" i="15"/>
  <c r="AW82" i="15"/>
  <c r="AW87" i="15" s="1"/>
  <c r="AW100" i="15" s="1"/>
  <c r="BD26" i="15"/>
  <c r="BD36" i="15"/>
  <c r="AR80" i="15"/>
  <c r="AR57" i="15" s="1"/>
  <c r="AR69" i="15"/>
  <c r="AT69" i="15" s="1"/>
  <c r="AT66" i="15"/>
  <c r="AO19" i="15"/>
  <c r="AE131" i="15"/>
  <c r="AF131" i="15" s="1"/>
  <c r="AE41" i="15"/>
  <c r="AE44" i="15" s="1"/>
  <c r="AE39" i="15"/>
  <c r="AF39" i="15" s="1"/>
  <c r="AF36" i="15"/>
  <c r="AT67" i="15"/>
  <c r="AF44" i="15" l="1"/>
  <c r="AF63" i="15"/>
  <c r="AI53" i="15"/>
  <c r="AW59" i="15"/>
  <c r="AI103" i="15"/>
  <c r="AD116" i="15"/>
  <c r="AM34" i="15"/>
  <c r="AJ23" i="15"/>
  <c r="AJ24" i="15"/>
  <c r="AJ25" i="15"/>
  <c r="AJ60" i="15"/>
  <c r="AM13" i="15"/>
  <c r="AL16" i="15"/>
  <c r="AH132" i="15"/>
  <c r="AV67" i="15"/>
  <c r="AH42" i="15"/>
  <c r="AK17" i="15"/>
  <c r="AK86" i="15"/>
  <c r="AK58" i="15"/>
  <c r="AK83" i="15"/>
  <c r="AJ99" i="15"/>
  <c r="AJ101" i="15" s="1"/>
  <c r="AJ88" i="15"/>
  <c r="AD144" i="15"/>
  <c r="AR85" i="15"/>
  <c r="AT80" i="15"/>
  <c r="AF41" i="15"/>
  <c r="H45" i="14" s="1"/>
  <c r="AM12" i="15"/>
  <c r="AL15" i="15"/>
  <c r="AM77" i="15"/>
  <c r="AL81" i="15"/>
  <c r="BD131" i="15"/>
  <c r="BD41" i="15"/>
  <c r="AD48" i="15"/>
  <c r="AD120" i="15" s="1"/>
  <c r="AD46" i="15"/>
  <c r="AD118" i="15" s="1"/>
  <c r="AD122" i="15"/>
  <c r="BC141" i="15"/>
  <c r="AM21" i="15"/>
  <c r="AR74" i="15"/>
  <c r="AT74" i="15" s="1"/>
  <c r="AT71" i="15"/>
  <c r="AN20" i="15"/>
  <c r="AH131" i="15"/>
  <c r="AV66" i="15"/>
  <c r="AH39" i="15"/>
  <c r="AH41" i="15"/>
  <c r="AE113" i="15"/>
  <c r="AF53" i="15"/>
  <c r="AE62" i="15"/>
  <c r="AF62" i="15" s="1"/>
  <c r="AQ98" i="15"/>
  <c r="AM33" i="15"/>
  <c r="AM32" i="15"/>
  <c r="AE46" i="15"/>
  <c r="AE48" i="15"/>
  <c r="AF48" i="15" s="1"/>
  <c r="BE25" i="15"/>
  <c r="BE24" i="15"/>
  <c r="BE37" i="15" s="1"/>
  <c r="BE23" i="15"/>
  <c r="AE141" i="15"/>
  <c r="AE134" i="15"/>
  <c r="AF134" i="15" s="1"/>
  <c r="AF105" i="15"/>
  <c r="AW81" i="15"/>
  <c r="AW86" i="15" s="1"/>
  <c r="AW99" i="15" s="1"/>
  <c r="BF17" i="15"/>
  <c r="BH15" i="15"/>
  <c r="AL87" i="15"/>
  <c r="AL59" i="15"/>
  <c r="AT57" i="15"/>
  <c r="AH103" i="15"/>
  <c r="AE122" i="15"/>
  <c r="AN78" i="15"/>
  <c r="AM82" i="15"/>
  <c r="AH133" i="15"/>
  <c r="AV68" i="15"/>
  <c r="AH43" i="15"/>
  <c r="AP19" i="15"/>
  <c r="AF107" i="15"/>
  <c r="AI131" i="15"/>
  <c r="AW66" i="15"/>
  <c r="AI39" i="15"/>
  <c r="AI41" i="15"/>
  <c r="AJ103" i="15" l="1"/>
  <c r="AE120" i="15"/>
  <c r="AF120" i="15" s="1"/>
  <c r="AF46" i="15"/>
  <c r="AQ19" i="15"/>
  <c r="BE26" i="15"/>
  <c r="BE36" i="15"/>
  <c r="AJ38" i="15"/>
  <c r="AJ55" i="15" s="1"/>
  <c r="AI44" i="15"/>
  <c r="AI122" i="15" s="1"/>
  <c r="AW71" i="15"/>
  <c r="AW74" i="15" s="1"/>
  <c r="AH115" i="15"/>
  <c r="AH64" i="15"/>
  <c r="AL100" i="15"/>
  <c r="AH114" i="15"/>
  <c r="AH63" i="15"/>
  <c r="AV72" i="15"/>
  <c r="M52" i="14"/>
  <c r="AE116" i="15"/>
  <c r="AF116" i="15" s="1"/>
  <c r="AV81" i="15"/>
  <c r="AJ37" i="15"/>
  <c r="AJ54" i="15" s="1"/>
  <c r="AI113" i="15"/>
  <c r="AI62" i="15"/>
  <c r="AV73" i="15"/>
  <c r="BH17" i="15"/>
  <c r="BF23" i="15"/>
  <c r="BF25" i="15"/>
  <c r="BH25" i="15" s="1"/>
  <c r="BF24" i="15"/>
  <c r="AR98" i="15"/>
  <c r="AT85" i="15"/>
  <c r="AH142" i="15"/>
  <c r="AJ26" i="15"/>
  <c r="AJ36" i="15"/>
  <c r="AJ53" i="15" s="1"/>
  <c r="AW80" i="15"/>
  <c r="AW57" i="15" s="1"/>
  <c r="AW69" i="15"/>
  <c r="AV82" i="15"/>
  <c r="AW58" i="15"/>
  <c r="AV71" i="15"/>
  <c r="AH44" i="15"/>
  <c r="AH122" i="15" s="1"/>
  <c r="BD141" i="15"/>
  <c r="AN34" i="15"/>
  <c r="AI134" i="15"/>
  <c r="AI141" i="15"/>
  <c r="AI144" i="15" s="1"/>
  <c r="AH143" i="15"/>
  <c r="AN32" i="15"/>
  <c r="AJ107" i="15"/>
  <c r="AJ105" i="15"/>
  <c r="AM87" i="15"/>
  <c r="AM100" i="15" s="1"/>
  <c r="AM59" i="15"/>
  <c r="AH113" i="15"/>
  <c r="AH62" i="15"/>
  <c r="AN21" i="15"/>
  <c r="AL86" i="15"/>
  <c r="AL58" i="15"/>
  <c r="AL83" i="15"/>
  <c r="AO78" i="15"/>
  <c r="AN82" i="15"/>
  <c r="AE118" i="15"/>
  <c r="AF118" i="15" s="1"/>
  <c r="AN33" i="15"/>
  <c r="AV69" i="15"/>
  <c r="AV80" i="15"/>
  <c r="AV57" i="15" s="1"/>
  <c r="AN77" i="15"/>
  <c r="AM81" i="15"/>
  <c r="AN13" i="15"/>
  <c r="AM16" i="15"/>
  <c r="AI107" i="15"/>
  <c r="AI105" i="15"/>
  <c r="AF122" i="15"/>
  <c r="AH134" i="15"/>
  <c r="AH141" i="15"/>
  <c r="AH144" i="15" s="1"/>
  <c r="AK60" i="15"/>
  <c r="BE132" i="15"/>
  <c r="BE142" i="15" s="1"/>
  <c r="BE42" i="15"/>
  <c r="AH107" i="15"/>
  <c r="AH105" i="15"/>
  <c r="AL17" i="15"/>
  <c r="AK99" i="15"/>
  <c r="AK101" i="15" s="1"/>
  <c r="AK88" i="15"/>
  <c r="AF141" i="15"/>
  <c r="AE144" i="15"/>
  <c r="AF144" i="15" s="1"/>
  <c r="AO20" i="15"/>
  <c r="AN12" i="15"/>
  <c r="AM15" i="15"/>
  <c r="AK23" i="15"/>
  <c r="AK24" i="15"/>
  <c r="AK37" i="15" s="1"/>
  <c r="AK25" i="15"/>
  <c r="AK38" i="15" s="1"/>
  <c r="AK55" i="15" s="1"/>
  <c r="AK54" i="15" l="1"/>
  <c r="AK26" i="15"/>
  <c r="AK36" i="15"/>
  <c r="AK53" i="15" s="1"/>
  <c r="AK132" i="15"/>
  <c r="AK142" i="15" s="1"/>
  <c r="AY67" i="15"/>
  <c r="AK42" i="15"/>
  <c r="AY72" i="15" s="1"/>
  <c r="AO77" i="15"/>
  <c r="AN81" i="15"/>
  <c r="BF37" i="15"/>
  <c r="BH24" i="15"/>
  <c r="AV86" i="15"/>
  <c r="AM17" i="15"/>
  <c r="AL60" i="15"/>
  <c r="AW60" i="15"/>
  <c r="BF26" i="15"/>
  <c r="BH26" i="15" s="1"/>
  <c r="BF36" i="15"/>
  <c r="BH23" i="15"/>
  <c r="AO12" i="15"/>
  <c r="AN15" i="15"/>
  <c r="AL99" i="15"/>
  <c r="AL88" i="15"/>
  <c r="AW83" i="15"/>
  <c r="AW85" i="15"/>
  <c r="AI48" i="15"/>
  <c r="AI120" i="15" s="1"/>
  <c r="AI46" i="15"/>
  <c r="AI118" i="15" s="1"/>
  <c r="AP20" i="15"/>
  <c r="AO21" i="15"/>
  <c r="AJ131" i="15"/>
  <c r="AX66" i="15"/>
  <c r="AJ41" i="15"/>
  <c r="AJ39" i="15"/>
  <c r="AI114" i="15"/>
  <c r="AI63" i="15"/>
  <c r="AJ133" i="15"/>
  <c r="AX68" i="15"/>
  <c r="AJ43" i="15"/>
  <c r="AO34" i="15"/>
  <c r="AO33" i="15"/>
  <c r="AO32" i="15"/>
  <c r="BE131" i="15"/>
  <c r="BE41" i="15"/>
  <c r="AV83" i="15"/>
  <c r="AV85" i="15"/>
  <c r="AH46" i="15"/>
  <c r="AH118" i="15" s="1"/>
  <c r="AH48" i="15"/>
  <c r="AH116" i="15"/>
  <c r="AV74" i="15"/>
  <c r="AR19" i="15"/>
  <c r="AN87" i="15"/>
  <c r="AN100" i="15" s="1"/>
  <c r="AN59" i="15"/>
  <c r="AJ132" i="15"/>
  <c r="AX67" i="15"/>
  <c r="AJ42" i="15"/>
  <c r="AO13" i="15"/>
  <c r="AN16" i="15"/>
  <c r="AP78" i="15"/>
  <c r="AO82" i="15"/>
  <c r="AV87" i="15"/>
  <c r="AT98" i="15"/>
  <c r="AL23" i="15"/>
  <c r="AL24" i="15"/>
  <c r="AL37" i="15" s="1"/>
  <c r="AL25" i="15"/>
  <c r="AL38" i="15" s="1"/>
  <c r="AL55" i="15" s="1"/>
  <c r="AK133" i="15"/>
  <c r="AK143" i="15" s="1"/>
  <c r="AK43" i="15"/>
  <c r="AY73" i="15" s="1"/>
  <c r="AY68" i="15"/>
  <c r="AK103" i="15"/>
  <c r="AM86" i="15"/>
  <c r="AM58" i="15"/>
  <c r="AM83" i="15"/>
  <c r="R118" i="15"/>
  <c r="R105" i="15"/>
  <c r="AV59" i="15"/>
  <c r="AV58" i="15"/>
  <c r="AI115" i="15"/>
  <c r="AI64" i="15"/>
  <c r="AL54" i="15" l="1"/>
  <c r="AN17" i="15"/>
  <c r="AN23" i="15" s="1"/>
  <c r="AI116" i="15"/>
  <c r="AX81" i="15"/>
  <c r="AX58" i="15" s="1"/>
  <c r="AP34" i="15"/>
  <c r="AJ44" i="15"/>
  <c r="AX71" i="15"/>
  <c r="AJ114" i="15"/>
  <c r="N53" i="14" s="1"/>
  <c r="AJ63" i="15"/>
  <c r="AV100" i="15"/>
  <c r="AJ142" i="15"/>
  <c r="BE141" i="15"/>
  <c r="AX69" i="15"/>
  <c r="AX80" i="15"/>
  <c r="AP12" i="15"/>
  <c r="AO15" i="15"/>
  <c r="AK107" i="15"/>
  <c r="AK105" i="15"/>
  <c r="AO87" i="15"/>
  <c r="AO100" i="15" s="1"/>
  <c r="AO59" i="15"/>
  <c r="AX73" i="15"/>
  <c r="AJ134" i="15"/>
  <c r="AJ141" i="15"/>
  <c r="AM23" i="15"/>
  <c r="AM24" i="15"/>
  <c r="AM37" i="15" s="1"/>
  <c r="AM54" i="15" s="1"/>
  <c r="AM25" i="15"/>
  <c r="AM38" i="15" s="1"/>
  <c r="AM55" i="15" s="1"/>
  <c r="AY81" i="15"/>
  <c r="AY86" i="15" s="1"/>
  <c r="AY99" i="15" s="1"/>
  <c r="AM99" i="15"/>
  <c r="AM101" i="15" s="1"/>
  <c r="AM88" i="15"/>
  <c r="AK115" i="15"/>
  <c r="AK64" i="15"/>
  <c r="AQ78" i="15"/>
  <c r="AP82" i="15"/>
  <c r="AX82" i="15"/>
  <c r="AX59" i="15" s="1"/>
  <c r="AP21" i="15"/>
  <c r="BF131" i="15"/>
  <c r="BF41" i="15"/>
  <c r="AP32" i="15"/>
  <c r="AJ115" i="15"/>
  <c r="N54" i="14" s="1"/>
  <c r="AJ64" i="15"/>
  <c r="AN25" i="15"/>
  <c r="AN38" i="15" s="1"/>
  <c r="AK131" i="15"/>
  <c r="AK41" i="15"/>
  <c r="AK39" i="15"/>
  <c r="AY66" i="15"/>
  <c r="AJ143" i="15"/>
  <c r="AH120" i="15"/>
  <c r="AW98" i="15"/>
  <c r="AW101" i="15" s="1"/>
  <c r="AW88" i="15"/>
  <c r="AV99" i="15"/>
  <c r="AK114" i="15"/>
  <c r="AK63" i="15"/>
  <c r="AY82" i="15"/>
  <c r="AY87" i="15" s="1"/>
  <c r="AY100" i="15" s="1"/>
  <c r="AP13" i="15"/>
  <c r="AO16" i="15"/>
  <c r="AJ113" i="15"/>
  <c r="AJ62" i="15"/>
  <c r="AL133" i="15"/>
  <c r="AL143" i="15" s="1"/>
  <c r="AZ68" i="15"/>
  <c r="AL43" i="15"/>
  <c r="AZ73" i="15" s="1"/>
  <c r="AT19" i="15"/>
  <c r="AV98" i="15"/>
  <c r="AV88" i="15"/>
  <c r="BF132" i="15"/>
  <c r="BF142" i="15" s="1"/>
  <c r="BF42" i="15"/>
  <c r="AV60" i="15"/>
  <c r="AL132" i="15"/>
  <c r="AL142" i="15" s="1"/>
  <c r="AL42" i="15"/>
  <c r="AZ72" i="15" s="1"/>
  <c r="AZ67" i="15"/>
  <c r="AP33" i="15"/>
  <c r="AQ20" i="15"/>
  <c r="AL26" i="15"/>
  <c r="AL36" i="15"/>
  <c r="AL53" i="15" s="1"/>
  <c r="AL101" i="15"/>
  <c r="AL103" i="15" s="1"/>
  <c r="AN86" i="15"/>
  <c r="AN58" i="15"/>
  <c r="AN83" i="15"/>
  <c r="AM60" i="15"/>
  <c r="AX72" i="15"/>
  <c r="AP77" i="15"/>
  <c r="AO81" i="15"/>
  <c r="AW103" i="15" l="1"/>
  <c r="AN24" i="15"/>
  <c r="AN37" i="15" s="1"/>
  <c r="AM103" i="15"/>
  <c r="AN55" i="15"/>
  <c r="AN54" i="15"/>
  <c r="AJ116" i="15"/>
  <c r="N52" i="14"/>
  <c r="AL131" i="15"/>
  <c r="AZ66" i="15"/>
  <c r="AL41" i="15"/>
  <c r="AL39" i="15"/>
  <c r="AL115" i="15"/>
  <c r="AL64" i="15"/>
  <c r="AY80" i="15"/>
  <c r="AY57" i="15" s="1"/>
  <c r="AY69" i="15"/>
  <c r="AQ12" i="15"/>
  <c r="AP15" i="15"/>
  <c r="AZ82" i="15"/>
  <c r="AZ87" i="15" s="1"/>
  <c r="AZ100" i="15" s="1"/>
  <c r="AK44" i="15"/>
  <c r="AY71" i="15"/>
  <c r="AY74" i="15" s="1"/>
  <c r="AM105" i="15"/>
  <c r="AM107" i="15"/>
  <c r="AX85" i="15"/>
  <c r="AX83" i="15"/>
  <c r="AL105" i="15"/>
  <c r="AL107" i="15"/>
  <c r="AK113" i="15"/>
  <c r="AK116" i="15" s="1"/>
  <c r="AK62" i="15"/>
  <c r="BF141" i="15"/>
  <c r="AX57" i="15"/>
  <c r="AX74" i="15"/>
  <c r="AN60" i="15"/>
  <c r="AN99" i="15"/>
  <c r="AN88" i="15"/>
  <c r="AR20" i="15"/>
  <c r="AK134" i="15"/>
  <c r="AK141" i="15"/>
  <c r="AK144" i="15" s="1"/>
  <c r="AQ21" i="15"/>
  <c r="AY58" i="15"/>
  <c r="AJ48" i="15"/>
  <c r="AJ46" i="15"/>
  <c r="AJ122" i="15"/>
  <c r="AN133" i="15"/>
  <c r="AN143" i="15" s="1"/>
  <c r="BB68" i="15"/>
  <c r="AN43" i="15"/>
  <c r="BB73" i="15" s="1"/>
  <c r="AM133" i="15"/>
  <c r="AM143" i="15" s="1"/>
  <c r="AM43" i="15"/>
  <c r="BA68" i="15"/>
  <c r="AQ34" i="15"/>
  <c r="AQ77" i="15"/>
  <c r="AP81" i="15"/>
  <c r="AV101" i="15"/>
  <c r="AV103" i="15" s="1"/>
  <c r="AM132" i="15"/>
  <c r="AM142" i="15" s="1"/>
  <c r="BA67" i="15"/>
  <c r="AM42" i="15"/>
  <c r="AQ13" i="15"/>
  <c r="AP16" i="15"/>
  <c r="AX87" i="15"/>
  <c r="AM26" i="15"/>
  <c r="AM36" i="15"/>
  <c r="AM53" i="15" s="1"/>
  <c r="AN132" i="15"/>
  <c r="AN142" i="15" s="1"/>
  <c r="AN114" i="15"/>
  <c r="BB67" i="15"/>
  <c r="AN42" i="15"/>
  <c r="BB72" i="15" s="1"/>
  <c r="AQ33" i="15"/>
  <c r="AQ32" i="15"/>
  <c r="AN26" i="15"/>
  <c r="AN36" i="15"/>
  <c r="AL114" i="15"/>
  <c r="AL63" i="15"/>
  <c r="AP87" i="15"/>
  <c r="AP100" i="15" s="1"/>
  <c r="AP59" i="15"/>
  <c r="AJ144" i="15"/>
  <c r="AX86" i="15"/>
  <c r="AO86" i="15"/>
  <c r="AO83" i="15"/>
  <c r="AO58" i="15"/>
  <c r="AZ81" i="15"/>
  <c r="AZ86" i="15" s="1"/>
  <c r="AZ99" i="15" s="1"/>
  <c r="AY59" i="15"/>
  <c r="AR78" i="15"/>
  <c r="AQ82" i="15"/>
  <c r="AO17" i="15"/>
  <c r="AN53" i="15" l="1"/>
  <c r="AZ59" i="15"/>
  <c r="AY60" i="15"/>
  <c r="AZ58" i="15"/>
  <c r="AR33" i="15"/>
  <c r="BA82" i="15"/>
  <c r="BA59" i="15" s="1"/>
  <c r="AM115" i="15"/>
  <c r="O54" i="14" s="1"/>
  <c r="AM64" i="15"/>
  <c r="BB81" i="15"/>
  <c r="BB86" i="15" s="1"/>
  <c r="BB99" i="15" s="1"/>
  <c r="AT20" i="15"/>
  <c r="AO99" i="15"/>
  <c r="AO101" i="15" s="1"/>
  <c r="AO88" i="15"/>
  <c r="AP86" i="15"/>
  <c r="AP58" i="15"/>
  <c r="AP83" i="15"/>
  <c r="AJ118" i="15"/>
  <c r="AZ71" i="15"/>
  <c r="AZ74" i="15" s="1"/>
  <c r="AL44" i="15"/>
  <c r="AR13" i="15"/>
  <c r="AQ16" i="15"/>
  <c r="AJ120" i="15"/>
  <c r="AN101" i="15"/>
  <c r="AN103" i="15" s="1"/>
  <c r="AK46" i="15"/>
  <c r="AK118" i="15" s="1"/>
  <c r="AK48" i="15"/>
  <c r="AK120" i="15" s="1"/>
  <c r="AK122" i="15"/>
  <c r="AL113" i="15"/>
  <c r="AL116" i="15" s="1"/>
  <c r="AL62" i="15"/>
  <c r="AY85" i="15"/>
  <c r="AY83" i="15"/>
  <c r="AX99" i="15"/>
  <c r="AM131" i="15"/>
  <c r="BA66" i="15"/>
  <c r="AM41" i="15"/>
  <c r="AM39" i="15"/>
  <c r="BA72" i="15"/>
  <c r="AZ80" i="15"/>
  <c r="AZ57" i="15" s="1"/>
  <c r="AZ69" i="15"/>
  <c r="AQ87" i="15"/>
  <c r="AQ100" i="15" s="1"/>
  <c r="AQ59" i="15"/>
  <c r="AR32" i="15"/>
  <c r="AM114" i="15"/>
  <c r="O53" i="14" s="1"/>
  <c r="AM63" i="15"/>
  <c r="AN63" i="15"/>
  <c r="AL134" i="15"/>
  <c r="AL141" i="15"/>
  <c r="AL144" i="15" s="1"/>
  <c r="AR82" i="15"/>
  <c r="AT78" i="15"/>
  <c r="BA81" i="15"/>
  <c r="BA86" i="15" s="1"/>
  <c r="BA99" i="15" s="1"/>
  <c r="AR34" i="15"/>
  <c r="BB82" i="15"/>
  <c r="BB87" i="15" s="1"/>
  <c r="BB100" i="15" s="1"/>
  <c r="AP17" i="15"/>
  <c r="AR77" i="15"/>
  <c r="AQ81" i="15"/>
  <c r="AO23" i="15"/>
  <c r="AO24" i="15"/>
  <c r="AO25" i="15"/>
  <c r="AO38" i="15" s="1"/>
  <c r="AO55" i="15" s="1"/>
  <c r="AX100" i="15"/>
  <c r="AR21" i="15"/>
  <c r="AR12" i="15"/>
  <c r="AQ15" i="15"/>
  <c r="BA73" i="15"/>
  <c r="AO60" i="15"/>
  <c r="AN131" i="15"/>
  <c r="BB66" i="15"/>
  <c r="AN41" i="15"/>
  <c r="AN39" i="15"/>
  <c r="AX60" i="15"/>
  <c r="AX98" i="15"/>
  <c r="AX88" i="15"/>
  <c r="BB59" i="15" l="1"/>
  <c r="AO103" i="15"/>
  <c r="BB58" i="15"/>
  <c r="AQ17" i="15"/>
  <c r="AQ25" i="15" s="1"/>
  <c r="AQ38" i="15" s="1"/>
  <c r="AQ133" i="15" s="1"/>
  <c r="AQ143" i="15" s="1"/>
  <c r="AR81" i="15"/>
  <c r="AT77" i="15"/>
  <c r="AT21" i="15"/>
  <c r="BA58" i="15"/>
  <c r="AM113" i="15"/>
  <c r="AM62" i="15"/>
  <c r="AN105" i="15"/>
  <c r="AN107" i="15"/>
  <c r="AP23" i="15"/>
  <c r="AP24" i="15"/>
  <c r="AP37" i="15" s="1"/>
  <c r="AP25" i="15"/>
  <c r="AP38" i="15" s="1"/>
  <c r="AP55" i="15" s="1"/>
  <c r="AQ55" i="15" s="1"/>
  <c r="BA71" i="15"/>
  <c r="AM44" i="15"/>
  <c r="AO105" i="15"/>
  <c r="AO107" i="15"/>
  <c r="BA80" i="15"/>
  <c r="BA57" i="15" s="1"/>
  <c r="BA69" i="15"/>
  <c r="AS33" i="15"/>
  <c r="BB71" i="15"/>
  <c r="BB74" i="15" s="1"/>
  <c r="AN44" i="15"/>
  <c r="AN122" i="15" s="1"/>
  <c r="AN134" i="15"/>
  <c r="AN141" i="15"/>
  <c r="AN144" i="15" s="1"/>
  <c r="AM134" i="15"/>
  <c r="AM141" i="15"/>
  <c r="AM144" i="15" s="1"/>
  <c r="AS32" i="15"/>
  <c r="AX101" i="15"/>
  <c r="AX103" i="15" s="1"/>
  <c r="AZ60" i="15"/>
  <c r="AO133" i="15"/>
  <c r="AO43" i="15"/>
  <c r="BC68" i="15"/>
  <c r="AZ85" i="15"/>
  <c r="AZ83" i="15"/>
  <c r="AR87" i="15"/>
  <c r="AR59" i="15"/>
  <c r="AT82" i="15"/>
  <c r="AQ23" i="15"/>
  <c r="AO37" i="15"/>
  <c r="AO54" i="15" s="1"/>
  <c r="AR16" i="15"/>
  <c r="AT16" i="15" s="1"/>
  <c r="AT13" i="15"/>
  <c r="AP60" i="15"/>
  <c r="AN113" i="15"/>
  <c r="AN62" i="15"/>
  <c r="BB69" i="15"/>
  <c r="BB80" i="15"/>
  <c r="BB57" i="15" s="1"/>
  <c r="AR15" i="15"/>
  <c r="AT12" i="15"/>
  <c r="AO26" i="15"/>
  <c r="AO36" i="15"/>
  <c r="AO53" i="15" s="1"/>
  <c r="AS34" i="15"/>
  <c r="AN115" i="15"/>
  <c r="AN64" i="15"/>
  <c r="AY98" i="15"/>
  <c r="AY101" i="15" s="1"/>
  <c r="AY88" i="15"/>
  <c r="AL48" i="15"/>
  <c r="AL120" i="15" s="1"/>
  <c r="AL46" i="15"/>
  <c r="AL118" i="15" s="1"/>
  <c r="AL122" i="15"/>
  <c r="AP99" i="15"/>
  <c r="AP101" i="15" s="1"/>
  <c r="AP88" i="15"/>
  <c r="AQ86" i="15"/>
  <c r="AQ58" i="15"/>
  <c r="AQ83" i="15"/>
  <c r="BA87" i="15"/>
  <c r="AQ43" i="15" l="1"/>
  <c r="BE73" i="15" s="1"/>
  <c r="AQ24" i="15"/>
  <c r="AQ37" i="15" s="1"/>
  <c r="BE68" i="15"/>
  <c r="AP54" i="15"/>
  <c r="AQ54" i="15" s="1"/>
  <c r="AM116" i="15"/>
  <c r="O52" i="14"/>
  <c r="BA100" i="15"/>
  <c r="AY103" i="15"/>
  <c r="BB85" i="15"/>
  <c r="BB83" i="15"/>
  <c r="AQ36" i="15"/>
  <c r="BC73" i="15"/>
  <c r="AM48" i="15"/>
  <c r="AM120" i="15" s="1"/>
  <c r="AM46" i="15"/>
  <c r="AM118" i="15" s="1"/>
  <c r="AM122" i="15"/>
  <c r="AS36" i="15"/>
  <c r="BG66" i="15" s="1"/>
  <c r="AV32" i="15"/>
  <c r="AT32" i="15"/>
  <c r="AP133" i="15"/>
  <c r="AP143" i="15" s="1"/>
  <c r="BD68" i="15"/>
  <c r="AP43" i="15"/>
  <c r="BD73" i="15" s="1"/>
  <c r="AS37" i="15"/>
  <c r="BG67" i="15" s="1"/>
  <c r="AV33" i="15"/>
  <c r="AT33" i="15"/>
  <c r="AQ60" i="15"/>
  <c r="AT59" i="15"/>
  <c r="AP132" i="15"/>
  <c r="AP142" i="15" s="1"/>
  <c r="BD67" i="15"/>
  <c r="AP42" i="15"/>
  <c r="BD72" i="15" s="1"/>
  <c r="BB60" i="15"/>
  <c r="AQ99" i="15"/>
  <c r="AQ101" i="15" s="1"/>
  <c r="AQ88" i="15"/>
  <c r="AN116" i="15"/>
  <c r="AR100" i="15"/>
  <c r="AT100" i="15" s="1"/>
  <c r="AT87" i="15"/>
  <c r="AP26" i="15"/>
  <c r="AP36" i="15"/>
  <c r="AP53" i="15" s="1"/>
  <c r="AQ53" i="15" s="1"/>
  <c r="AS38" i="15"/>
  <c r="AV34" i="15"/>
  <c r="AT34" i="15"/>
  <c r="BA74" i="15"/>
  <c r="AP103" i="15"/>
  <c r="AZ88" i="15"/>
  <c r="AZ98" i="15"/>
  <c r="AZ101" i="15" s="1"/>
  <c r="BA85" i="15"/>
  <c r="BA83" i="15"/>
  <c r="AR86" i="15"/>
  <c r="AR58" i="15"/>
  <c r="AT81" i="15"/>
  <c r="AR83" i="15"/>
  <c r="AT83" i="15" s="1"/>
  <c r="BA60" i="15"/>
  <c r="AO131" i="15"/>
  <c r="AO39" i="15"/>
  <c r="BC66" i="15"/>
  <c r="AO41" i="15"/>
  <c r="AO132" i="15"/>
  <c r="BC67" i="15"/>
  <c r="AO42" i="15"/>
  <c r="AO143" i="15"/>
  <c r="BC82" i="15"/>
  <c r="BE82" i="15"/>
  <c r="BE87" i="15" s="1"/>
  <c r="BE100" i="15" s="1"/>
  <c r="AR17" i="15"/>
  <c r="AT15" i="15"/>
  <c r="AQ132" i="15"/>
  <c r="AQ142" i="15" s="1"/>
  <c r="BE67" i="15"/>
  <c r="AQ42" i="15"/>
  <c r="BE72" i="15" s="1"/>
  <c r="AO115" i="15"/>
  <c r="AO64" i="15"/>
  <c r="AN48" i="15"/>
  <c r="AN120" i="15" s="1"/>
  <c r="AN46" i="15"/>
  <c r="AN118" i="15" s="1"/>
  <c r="AQ26" i="15" l="1"/>
  <c r="BG81" i="15"/>
  <c r="BG86" i="15" s="1"/>
  <c r="BG99" i="15" s="1"/>
  <c r="BG80" i="15"/>
  <c r="BG85" i="15" s="1"/>
  <c r="BE59" i="15"/>
  <c r="AS43" i="15"/>
  <c r="BG73" i="15" s="1"/>
  <c r="BG68" i="15"/>
  <c r="AP114" i="15"/>
  <c r="P53" i="14" s="1"/>
  <c r="AP63" i="15"/>
  <c r="AV37" i="15"/>
  <c r="BH33" i="15"/>
  <c r="AR60" i="15"/>
  <c r="AT60" i="15" s="1"/>
  <c r="AT58" i="15"/>
  <c r="AR99" i="15"/>
  <c r="AR88" i="15"/>
  <c r="AT86" i="15"/>
  <c r="AV38" i="15"/>
  <c r="AW34" i="15"/>
  <c r="AO142" i="15"/>
  <c r="BD81" i="15"/>
  <c r="BD86" i="15" s="1"/>
  <c r="BD99" i="15" s="1"/>
  <c r="AP115" i="15"/>
  <c r="P54" i="14" s="1"/>
  <c r="AP64" i="15"/>
  <c r="AQ131" i="15"/>
  <c r="AQ39" i="15"/>
  <c r="AQ41" i="15"/>
  <c r="BE66" i="15"/>
  <c r="BC87" i="15"/>
  <c r="AP131" i="15"/>
  <c r="AP41" i="15"/>
  <c r="BD66" i="15"/>
  <c r="AP39" i="15"/>
  <c r="BD82" i="15"/>
  <c r="BD87" i="15" s="1"/>
  <c r="BD100" i="15" s="1"/>
  <c r="AO134" i="15"/>
  <c r="AO141" i="15"/>
  <c r="AO114" i="15"/>
  <c r="AO63" i="15"/>
  <c r="BC59" i="15"/>
  <c r="BA88" i="15"/>
  <c r="BA98" i="15"/>
  <c r="BC81" i="15"/>
  <c r="BC58" i="15" s="1"/>
  <c r="BB88" i="15"/>
  <c r="BB98" i="15"/>
  <c r="BB101" i="15" s="1"/>
  <c r="AT17" i="15"/>
  <c r="AR23" i="15"/>
  <c r="AR24" i="15"/>
  <c r="AR25" i="15"/>
  <c r="BC71" i="15"/>
  <c r="AO44" i="15"/>
  <c r="AW32" i="15"/>
  <c r="AV36" i="15"/>
  <c r="BC72" i="15"/>
  <c r="BE81" i="15"/>
  <c r="BE86" i="15" s="1"/>
  <c r="BE99" i="15" s="1"/>
  <c r="BC69" i="15"/>
  <c r="BC80" i="15"/>
  <c r="BC57" i="15" s="1"/>
  <c r="AZ103" i="15"/>
  <c r="AS41" i="15"/>
  <c r="BG71" i="15" s="1"/>
  <c r="AS39" i="15"/>
  <c r="AO113" i="15"/>
  <c r="AO62" i="15"/>
  <c r="AS132" i="15"/>
  <c r="AS42" i="15"/>
  <c r="BG72" i="15" s="1"/>
  <c r="AP105" i="15"/>
  <c r="AP107" i="15"/>
  <c r="AQ103" i="15"/>
  <c r="BG58" i="15" l="1"/>
  <c r="AO116" i="15"/>
  <c r="BE58" i="15"/>
  <c r="BG57" i="15"/>
  <c r="BG82" i="15"/>
  <c r="BG59" i="15" s="1"/>
  <c r="BG74" i="15"/>
  <c r="BG69" i="15"/>
  <c r="BG98" i="15"/>
  <c r="BD59" i="15"/>
  <c r="AQ134" i="15"/>
  <c r="AQ141" i="15"/>
  <c r="AQ144" i="15" s="1"/>
  <c r="AT88" i="15"/>
  <c r="AO48" i="15"/>
  <c r="AO120" i="15" s="1"/>
  <c r="AO46" i="15"/>
  <c r="AO118" i="15" s="1"/>
  <c r="AO122" i="15"/>
  <c r="BA101" i="15"/>
  <c r="BA103" i="15" s="1"/>
  <c r="BD71" i="15"/>
  <c r="BD74" i="15" s="1"/>
  <c r="AP44" i="15"/>
  <c r="BC86" i="15"/>
  <c r="BD69" i="15"/>
  <c r="BD80" i="15"/>
  <c r="BC74" i="15"/>
  <c r="AP113" i="15"/>
  <c r="AP62" i="15"/>
  <c r="AP134" i="15"/>
  <c r="AP141" i="15"/>
  <c r="AP144" i="15" s="1"/>
  <c r="BD58" i="15"/>
  <c r="AV131" i="15"/>
  <c r="AV39" i="15"/>
  <c r="AV41" i="15"/>
  <c r="AS142" i="15"/>
  <c r="AS134" i="15"/>
  <c r="AR26" i="15"/>
  <c r="AT26" i="15" s="1"/>
  <c r="AT23" i="15"/>
  <c r="AR36" i="15"/>
  <c r="AR53" i="15" s="1"/>
  <c r="AS53" i="15" s="1"/>
  <c r="AT53" i="15" s="1"/>
  <c r="BC100" i="15"/>
  <c r="AQ115" i="15"/>
  <c r="AQ64" i="15"/>
  <c r="AX32" i="15"/>
  <c r="AW36" i="15"/>
  <c r="AT25" i="15"/>
  <c r="AR38" i="15"/>
  <c r="AR55" i="15" s="1"/>
  <c r="AS55" i="15" s="1"/>
  <c r="AT55" i="15" s="1"/>
  <c r="AW38" i="15"/>
  <c r="AX34" i="15"/>
  <c r="AV132" i="15"/>
  <c r="BH37" i="15"/>
  <c r="AV42" i="15"/>
  <c r="BH42" i="15" s="1"/>
  <c r="J46" i="14" s="1"/>
  <c r="AO144" i="15"/>
  <c r="BE80" i="15"/>
  <c r="BE57" i="15" s="1"/>
  <c r="BE69" i="15"/>
  <c r="AQ114" i="15"/>
  <c r="AQ63" i="15"/>
  <c r="AR101" i="15"/>
  <c r="AT101" i="15" s="1"/>
  <c r="AT99" i="15"/>
  <c r="AT24" i="15"/>
  <c r="AR37" i="15"/>
  <c r="AR54" i="15" s="1"/>
  <c r="AS54" i="15" s="1"/>
  <c r="AT54" i="15" s="1"/>
  <c r="AQ107" i="15"/>
  <c r="AQ105" i="15"/>
  <c r="AS44" i="15"/>
  <c r="BB103" i="15"/>
  <c r="BE71" i="15"/>
  <c r="BE74" i="15" s="1"/>
  <c r="AQ44" i="15"/>
  <c r="AV133" i="15"/>
  <c r="AV43" i="15"/>
  <c r="BC60" i="15"/>
  <c r="BC85" i="15"/>
  <c r="BC83" i="15"/>
  <c r="BG60" i="15" l="1"/>
  <c r="AV53" i="15"/>
  <c r="AW53" i="15" s="1"/>
  <c r="AV55" i="15"/>
  <c r="AV54" i="15"/>
  <c r="AW54" i="15" s="1"/>
  <c r="AX54" i="15" s="1"/>
  <c r="AY54" i="15" s="1"/>
  <c r="AZ54" i="15" s="1"/>
  <c r="BA54" i="15" s="1"/>
  <c r="BB54" i="15" s="1"/>
  <c r="BC54" i="15" s="1"/>
  <c r="BD54" i="15" s="1"/>
  <c r="BE54" i="15" s="1"/>
  <c r="AS144" i="15"/>
  <c r="AT144" i="15" s="1"/>
  <c r="AT142" i="15"/>
  <c r="AW55" i="15"/>
  <c r="BG83" i="15"/>
  <c r="BG87" i="15"/>
  <c r="AP116" i="15"/>
  <c r="P52" i="14"/>
  <c r="AV113" i="15"/>
  <c r="AV62" i="15"/>
  <c r="AV115" i="15"/>
  <c r="AV64" i="15"/>
  <c r="AV134" i="15"/>
  <c r="AV141" i="15"/>
  <c r="BD85" i="15"/>
  <c r="BD83" i="15"/>
  <c r="AR132" i="15"/>
  <c r="AR42" i="15"/>
  <c r="BF67" i="15"/>
  <c r="AT37" i="15"/>
  <c r="AQ46" i="15"/>
  <c r="AQ118" i="15" s="1"/>
  <c r="AQ48" i="15"/>
  <c r="AQ120" i="15" s="1"/>
  <c r="BD57" i="15"/>
  <c r="AV44" i="15"/>
  <c r="AV143" i="15"/>
  <c r="AY34" i="15"/>
  <c r="AX38" i="15"/>
  <c r="BC99" i="15"/>
  <c r="AR103" i="15"/>
  <c r="BB107" i="15" s="1"/>
  <c r="AW131" i="15"/>
  <c r="AW41" i="15"/>
  <c r="AW39" i="15"/>
  <c r="AX36" i="15"/>
  <c r="BH32" i="15"/>
  <c r="AV142" i="15"/>
  <c r="BH132" i="15"/>
  <c r="AR131" i="15"/>
  <c r="BF66" i="15"/>
  <c r="AR41" i="15"/>
  <c r="AR39" i="15"/>
  <c r="AT39" i="15" s="1"/>
  <c r="AT36" i="15"/>
  <c r="AW133" i="15"/>
  <c r="AW143" i="15" s="1"/>
  <c r="AW43" i="15"/>
  <c r="AS122" i="15"/>
  <c r="BE60" i="15"/>
  <c r="AQ113" i="15"/>
  <c r="AQ116" i="15" s="1"/>
  <c r="AQ62" i="15"/>
  <c r="AP46" i="15"/>
  <c r="AP118" i="15" s="1"/>
  <c r="AP48" i="15"/>
  <c r="AP120" i="15" s="1"/>
  <c r="AP122" i="15"/>
  <c r="AV114" i="15"/>
  <c r="AV63" i="15"/>
  <c r="BC88" i="15"/>
  <c r="BC98" i="15"/>
  <c r="AQ122" i="15"/>
  <c r="BE83" i="15"/>
  <c r="BE85" i="15"/>
  <c r="AR133" i="15"/>
  <c r="BF68" i="15"/>
  <c r="AR43" i="15"/>
  <c r="AT38" i="15"/>
  <c r="AX53" i="15" l="1"/>
  <c r="AY53" i="15" s="1"/>
  <c r="AZ53" i="15" s="1"/>
  <c r="BA53" i="15" s="1"/>
  <c r="BB53" i="15" s="1"/>
  <c r="BC53" i="15" s="1"/>
  <c r="BD53" i="15" s="1"/>
  <c r="BE53" i="15" s="1"/>
  <c r="BB105" i="15"/>
  <c r="BG100" i="15"/>
  <c r="BG101" i="15" s="1"/>
  <c r="BG88" i="15"/>
  <c r="AX55" i="15"/>
  <c r="AW44" i="15"/>
  <c r="AW122" i="15" s="1"/>
  <c r="AV144" i="15"/>
  <c r="BD98" i="15"/>
  <c r="BD101" i="15" s="1"/>
  <c r="BD88" i="15"/>
  <c r="BF73" i="15"/>
  <c r="BH73" i="15" s="1"/>
  <c r="AT43" i="15"/>
  <c r="I47" i="14" s="1"/>
  <c r="BD60" i="15"/>
  <c r="BF82" i="15"/>
  <c r="BF59" i="15" s="1"/>
  <c r="BH68" i="15"/>
  <c r="BF80" i="15"/>
  <c r="BF57" i="15" s="1"/>
  <c r="BH57" i="15" s="1"/>
  <c r="BF69" i="15"/>
  <c r="BH69" i="15" s="1"/>
  <c r="BH66" i="15"/>
  <c r="AR143" i="15"/>
  <c r="AT133" i="15"/>
  <c r="AR113" i="15"/>
  <c r="AR62" i="15"/>
  <c r="AT62" i="15" s="1"/>
  <c r="BF81" i="15"/>
  <c r="BF58" i="15" s="1"/>
  <c r="BF54" i="15" s="1"/>
  <c r="BG54" i="15" s="1"/>
  <c r="BH67" i="15"/>
  <c r="AW113" i="15"/>
  <c r="AW62" i="15"/>
  <c r="AR107" i="15"/>
  <c r="AR105" i="15"/>
  <c r="AS105" i="15"/>
  <c r="AS107" i="15"/>
  <c r="AV107" i="15"/>
  <c r="AV105" i="15"/>
  <c r="AW105" i="15"/>
  <c r="AW107" i="15"/>
  <c r="AX107" i="15"/>
  <c r="AX105" i="15"/>
  <c r="AT103" i="15"/>
  <c r="AY105" i="15"/>
  <c r="AY107" i="15"/>
  <c r="AZ105" i="15"/>
  <c r="AZ107" i="15"/>
  <c r="AW114" i="15"/>
  <c r="AW63" i="15"/>
  <c r="AX133" i="15"/>
  <c r="AX143" i="15" s="1"/>
  <c r="AX43" i="15"/>
  <c r="AV116" i="15"/>
  <c r="AV122" i="15"/>
  <c r="BC101" i="15"/>
  <c r="BC103" i="15" s="1"/>
  <c r="BE98" i="15"/>
  <c r="BE101" i="15" s="1"/>
  <c r="BE88" i="15"/>
  <c r="BF72" i="15"/>
  <c r="BH72" i="15" s="1"/>
  <c r="AT42" i="15"/>
  <c r="I46" i="14" s="1"/>
  <c r="BA107" i="15"/>
  <c r="AY38" i="15"/>
  <c r="AZ34" i="15"/>
  <c r="AR114" i="15"/>
  <c r="AR63" i="15"/>
  <c r="AT63" i="15" s="1"/>
  <c r="AR115" i="15"/>
  <c r="AR64" i="15"/>
  <c r="AT64" i="15" s="1"/>
  <c r="BA105" i="15"/>
  <c r="AR142" i="15"/>
  <c r="AT132" i="15"/>
  <c r="AW134" i="15"/>
  <c r="AW141" i="15"/>
  <c r="AW144" i="15" s="1"/>
  <c r="BF71" i="15"/>
  <c r="AR44" i="15"/>
  <c r="AT41" i="15"/>
  <c r="I45" i="14" s="1"/>
  <c r="AR141" i="15"/>
  <c r="AR134" i="15"/>
  <c r="AT134" i="15" s="1"/>
  <c r="AT131" i="15"/>
  <c r="AW115" i="15"/>
  <c r="AW64" i="15"/>
  <c r="AX131" i="15"/>
  <c r="AX41" i="15"/>
  <c r="AX39" i="15"/>
  <c r="BH36" i="15"/>
  <c r="AW46" i="15" l="1"/>
  <c r="AY55" i="15"/>
  <c r="BG103" i="15"/>
  <c r="BD103" i="15"/>
  <c r="AW48" i="15"/>
  <c r="AW120" i="15" s="1"/>
  <c r="AW116" i="15"/>
  <c r="BF53" i="15"/>
  <c r="BG53" i="15" s="1"/>
  <c r="AV46" i="15"/>
  <c r="AV118" i="15" s="1"/>
  <c r="AW118" i="15"/>
  <c r="BC105" i="15"/>
  <c r="BC107" i="15"/>
  <c r="AX134" i="15"/>
  <c r="AX141" i="15"/>
  <c r="AX144" i="15" s="1"/>
  <c r="BF60" i="15"/>
  <c r="BH60" i="15" s="1"/>
  <c r="BF74" i="15"/>
  <c r="BH74" i="15" s="1"/>
  <c r="BH71" i="15"/>
  <c r="BF85" i="15"/>
  <c r="BF83" i="15"/>
  <c r="BH83" i="15" s="1"/>
  <c r="BH80" i="15"/>
  <c r="AX44" i="15"/>
  <c r="BH41" i="15"/>
  <c r="J45" i="14" s="1"/>
  <c r="BH58" i="15"/>
  <c r="BF86" i="15"/>
  <c r="BH81" i="15"/>
  <c r="BH59" i="15"/>
  <c r="AX115" i="15"/>
  <c r="AX64" i="15"/>
  <c r="BF87" i="15"/>
  <c r="BH82" i="15"/>
  <c r="AY133" i="15"/>
  <c r="AY43" i="15"/>
  <c r="AY44" i="15" s="1"/>
  <c r="AY39" i="15"/>
  <c r="AX114" i="15"/>
  <c r="AX63" i="15"/>
  <c r="AR144" i="15"/>
  <c r="BD107" i="15"/>
  <c r="BD105" i="15"/>
  <c r="AR116" i="15"/>
  <c r="AX113" i="15"/>
  <c r="AX62" i="15"/>
  <c r="AT107" i="15"/>
  <c r="AT105" i="15"/>
  <c r="BE103" i="15"/>
  <c r="AR46" i="15"/>
  <c r="AR118" i="15" s="1"/>
  <c r="AR48" i="15"/>
  <c r="AR120" i="15" s="1"/>
  <c r="AT44" i="15"/>
  <c r="AS46" i="15"/>
  <c r="AT46" i="15" s="1"/>
  <c r="AS48" i="15"/>
  <c r="AS120" i="15" s="1"/>
  <c r="AT120" i="15" s="1"/>
  <c r="BA34" i="15"/>
  <c r="AZ38" i="15"/>
  <c r="AZ55" i="15" s="1"/>
  <c r="AV48" i="15"/>
  <c r="AR122" i="15"/>
  <c r="AT122" i="15" s="1"/>
  <c r="BH131" i="15"/>
  <c r="BF88" i="15" l="1"/>
  <c r="BF98" i="15"/>
  <c r="BH85" i="15"/>
  <c r="AY113" i="15"/>
  <c r="AY62" i="15"/>
  <c r="BF99" i="15"/>
  <c r="BH99" i="15" s="1"/>
  <c r="BH86" i="15"/>
  <c r="AV120" i="15"/>
  <c r="BE107" i="15"/>
  <c r="BE105" i="15"/>
  <c r="AZ133" i="15"/>
  <c r="AZ43" i="15"/>
  <c r="AZ44" i="15" s="1"/>
  <c r="AZ39" i="15"/>
  <c r="AY115" i="15"/>
  <c r="AY64" i="15"/>
  <c r="AX48" i="15"/>
  <c r="AX120" i="15" s="1"/>
  <c r="AX46" i="15"/>
  <c r="AX122" i="15"/>
  <c r="AS118" i="15"/>
  <c r="AT118" i="15" s="1"/>
  <c r="BB34" i="15"/>
  <c r="BA38" i="15"/>
  <c r="BA55" i="15" s="1"/>
  <c r="AY143" i="15"/>
  <c r="AY144" i="15" s="1"/>
  <c r="AY134" i="15"/>
  <c r="BF100" i="15"/>
  <c r="BH100" i="15" s="1"/>
  <c r="BH87" i="15"/>
  <c r="AY114" i="15"/>
  <c r="AY63" i="15"/>
  <c r="AX116" i="15"/>
  <c r="AY48" i="15"/>
  <c r="AY120" i="15" s="1"/>
  <c r="AY46" i="15"/>
  <c r="AY118" i="15" s="1"/>
  <c r="AY122" i="15"/>
  <c r="AT48" i="15"/>
  <c r="BB38" i="15" l="1"/>
  <c r="BB55" i="15" s="1"/>
  <c r="BC34" i="15"/>
  <c r="AZ113" i="15"/>
  <c r="AZ62" i="15"/>
  <c r="AY116" i="15"/>
  <c r="AZ46" i="15"/>
  <c r="AZ118" i="15" s="1"/>
  <c r="AZ48" i="15"/>
  <c r="AZ120" i="15" s="1"/>
  <c r="AZ122" i="15"/>
  <c r="BF101" i="15"/>
  <c r="BH101" i="15" s="1"/>
  <c r="BH98" i="15"/>
  <c r="BH88" i="15"/>
  <c r="AX118" i="15"/>
  <c r="AZ143" i="15"/>
  <c r="AZ144" i="15" s="1"/>
  <c r="AZ134" i="15"/>
  <c r="BA133" i="15"/>
  <c r="BA43" i="15"/>
  <c r="BA44" i="15" s="1"/>
  <c r="BA39" i="15"/>
  <c r="AZ114" i="15"/>
  <c r="AZ63" i="15"/>
  <c r="AZ115" i="15"/>
  <c r="AZ64" i="15"/>
  <c r="BF103" i="15" l="1"/>
  <c r="BG107" i="15" s="1"/>
  <c r="BA113" i="15"/>
  <c r="BA62" i="15"/>
  <c r="AZ116" i="15"/>
  <c r="BA114" i="15"/>
  <c r="BA63" i="15"/>
  <c r="BA115" i="15"/>
  <c r="BA64" i="15"/>
  <c r="BF107" i="15"/>
  <c r="BA48" i="15"/>
  <c r="BA120" i="15" s="1"/>
  <c r="BA46" i="15"/>
  <c r="BA118" i="15" s="1"/>
  <c r="BA122" i="15"/>
  <c r="BC38" i="15"/>
  <c r="BC55" i="15" s="1"/>
  <c r="BD34" i="15"/>
  <c r="BA143" i="15"/>
  <c r="BA144" i="15" s="1"/>
  <c r="BA134" i="15"/>
  <c r="BB133" i="15"/>
  <c r="BB43" i="15"/>
  <c r="BB44" i="15" s="1"/>
  <c r="BB39" i="15"/>
  <c r="BH103" i="15" l="1"/>
  <c r="BG105" i="15"/>
  <c r="BF105" i="15"/>
  <c r="BH105" i="15" s="1"/>
  <c r="BE34" i="15"/>
  <c r="BD38" i="15"/>
  <c r="BD55" i="15" s="1"/>
  <c r="BC133" i="15"/>
  <c r="BC43" i="15"/>
  <c r="BC44" i="15" s="1"/>
  <c r="BC39" i="15"/>
  <c r="BB114" i="15"/>
  <c r="BB63" i="15"/>
  <c r="BB113" i="15"/>
  <c r="BB62" i="15"/>
  <c r="BB115" i="15"/>
  <c r="BB64" i="15"/>
  <c r="BA116" i="15"/>
  <c r="BB48" i="15"/>
  <c r="BB120" i="15" s="1"/>
  <c r="BB46" i="15"/>
  <c r="BB118" i="15" s="1"/>
  <c r="BB122" i="15"/>
  <c r="BB143" i="15"/>
  <c r="BB144" i="15" s="1"/>
  <c r="BB134" i="15"/>
  <c r="BH107" i="15"/>
  <c r="BB116" i="15" l="1"/>
  <c r="BC114" i="15"/>
  <c r="BC63" i="15"/>
  <c r="BC48" i="15"/>
  <c r="BC120" i="15" s="1"/>
  <c r="BC46" i="15"/>
  <c r="BC118" i="15" s="1"/>
  <c r="BC122" i="15"/>
  <c r="BC115" i="15"/>
  <c r="BC64" i="15"/>
  <c r="BC143" i="15"/>
  <c r="BC144" i="15" s="1"/>
  <c r="BC134" i="15"/>
  <c r="BD133" i="15"/>
  <c r="BD43" i="15"/>
  <c r="BD44" i="15" s="1"/>
  <c r="BD39" i="15"/>
  <c r="BF34" i="15"/>
  <c r="BE38" i="15"/>
  <c r="BE55" i="15" s="1"/>
  <c r="BC113" i="15"/>
  <c r="BC62" i="15"/>
  <c r="BD115" i="15" l="1"/>
  <c r="BD64" i="15"/>
  <c r="BD143" i="15"/>
  <c r="BD144" i="15" s="1"/>
  <c r="BD134" i="15"/>
  <c r="BD113" i="15"/>
  <c r="BD62" i="15"/>
  <c r="BC116" i="15"/>
  <c r="BF38" i="15"/>
  <c r="BF55" i="15" s="1"/>
  <c r="BG34" i="15"/>
  <c r="BD114" i="15"/>
  <c r="BD63" i="15"/>
  <c r="BE133" i="15"/>
  <c r="BE43" i="15"/>
  <c r="BE44" i="15" s="1"/>
  <c r="BE39" i="15"/>
  <c r="BD48" i="15"/>
  <c r="BD120" i="15" s="1"/>
  <c r="BD46" i="15"/>
  <c r="BD118" i="15" s="1"/>
  <c r="BD122" i="15"/>
  <c r="BH34" i="15" l="1"/>
  <c r="BG38" i="15"/>
  <c r="BF133" i="15"/>
  <c r="BF43" i="15"/>
  <c r="BF39" i="15"/>
  <c r="BH38" i="15"/>
  <c r="BE113" i="15"/>
  <c r="BE62" i="15"/>
  <c r="BD116" i="15"/>
  <c r="BE115" i="15"/>
  <c r="BE64" i="15"/>
  <c r="BE48" i="15"/>
  <c r="BE120" i="15" s="1"/>
  <c r="BE46" i="15"/>
  <c r="BE118" i="15" s="1"/>
  <c r="BE122" i="15"/>
  <c r="BE143" i="15"/>
  <c r="BE144" i="15" s="1"/>
  <c r="BE134" i="15"/>
  <c r="BE114" i="15"/>
  <c r="BE63" i="15"/>
  <c r="BG43" i="15" l="1"/>
  <c r="BG44" i="15" s="1"/>
  <c r="BG122" i="15" s="1"/>
  <c r="BG133" i="15"/>
  <c r="BG39" i="15"/>
  <c r="BH39" i="15" s="1"/>
  <c r="BG55" i="15"/>
  <c r="BG115" i="15" s="1"/>
  <c r="BH115" i="15" s="1"/>
  <c r="BH54" i="15"/>
  <c r="BG114" i="15"/>
  <c r="BH114" i="15" s="1"/>
  <c r="BG63" i="15"/>
  <c r="BF113" i="15"/>
  <c r="BF114" i="15"/>
  <c r="BF63" i="15"/>
  <c r="BF62" i="15"/>
  <c r="BF115" i="15"/>
  <c r="BF64" i="15"/>
  <c r="BE116" i="15"/>
  <c r="BF44" i="15"/>
  <c r="BH43" i="15"/>
  <c r="J47" i="14" s="1"/>
  <c r="BF143" i="15"/>
  <c r="BF144" i="15" s="1"/>
  <c r="BF134" i="15"/>
  <c r="BH133" i="15"/>
  <c r="BG64" i="15" l="1"/>
  <c r="BH55" i="15"/>
  <c r="BG143" i="15"/>
  <c r="BG134" i="15"/>
  <c r="BH134" i="15" s="1"/>
  <c r="BH63" i="15"/>
  <c r="BH64" i="15"/>
  <c r="BH53" i="15"/>
  <c r="BG113" i="15"/>
  <c r="BG62" i="15"/>
  <c r="BH62" i="15" s="1"/>
  <c r="BF46" i="15"/>
  <c r="BF118" i="15" s="1"/>
  <c r="BF48" i="15"/>
  <c r="BF120" i="15" s="1"/>
  <c r="BG46" i="15"/>
  <c r="BG48" i="15"/>
  <c r="BF122" i="15"/>
  <c r="BH122" i="15" s="1"/>
  <c r="BH44" i="15"/>
  <c r="BF116" i="15"/>
  <c r="BH143" i="15" l="1"/>
  <c r="BG144" i="15"/>
  <c r="BH144" i="15" s="1"/>
  <c r="BG116" i="15"/>
  <c r="BH113" i="15"/>
  <c r="BH48" i="15"/>
  <c r="BG120" i="15"/>
  <c r="BH120" i="15" s="1"/>
  <c r="BG118" i="15"/>
  <c r="BH118" i="15" s="1"/>
  <c r="BH46" i="15"/>
</calcChain>
</file>

<file path=xl/sharedStrings.xml><?xml version="1.0" encoding="utf-8"?>
<sst xmlns="http://schemas.openxmlformats.org/spreadsheetml/2006/main" count="332" uniqueCount="115">
  <si>
    <t>New Business</t>
  </si>
  <si>
    <t>SQL</t>
  </si>
  <si>
    <t>Close %</t>
  </si>
  <si>
    <t>Churn %</t>
  </si>
  <si>
    <t>Inbound Leads</t>
  </si>
  <si>
    <t>Outbound Leads</t>
  </si>
  <si>
    <t>Total Leads</t>
  </si>
  <si>
    <t>Actuals</t>
  </si>
  <si>
    <t>Lead Conversion Rate - Inbound</t>
  </si>
  <si>
    <t>Lead Conversion Rate - Outbound</t>
  </si>
  <si>
    <t>Inbound SQL</t>
  </si>
  <si>
    <t>Outbound SQL</t>
  </si>
  <si>
    <t>Total SQL</t>
  </si>
  <si>
    <t>Lead Mix</t>
  </si>
  <si>
    <t>Enterprise</t>
  </si>
  <si>
    <t>Total</t>
  </si>
  <si>
    <t>Closed Deals</t>
  </si>
  <si>
    <t>Total Closed Deals</t>
  </si>
  <si>
    <t>Bookings</t>
  </si>
  <si>
    <t>Total Bookings</t>
  </si>
  <si>
    <t>Up for Renewal</t>
  </si>
  <si>
    <t>Total Logos</t>
  </si>
  <si>
    <t>New Recognized Revenue</t>
  </si>
  <si>
    <t>New Deferred Revenue</t>
  </si>
  <si>
    <t>Churn</t>
  </si>
  <si>
    <t>Total Churn</t>
  </si>
  <si>
    <t>Renewed</t>
  </si>
  <si>
    <t>Existing Customers</t>
  </si>
  <si>
    <t>Midmarket</t>
  </si>
  <si>
    <t>SMB</t>
  </si>
  <si>
    <t>Average Deal Size (ACV)</t>
  </si>
  <si>
    <t>Up for Renewal $</t>
  </si>
  <si>
    <t>Renewal %</t>
  </si>
  <si>
    <t>$ Renewed</t>
  </si>
  <si>
    <t>Upsell % - Amount</t>
  </si>
  <si>
    <t>Upsell % - Customers</t>
  </si>
  <si>
    <t>Upsell Revenue</t>
  </si>
  <si>
    <t>Total Renewed/Upsold Revenue</t>
  </si>
  <si>
    <t>Existing Customer Deferred Revenue</t>
  </si>
  <si>
    <t>Existing Customer Recognized Revenue</t>
  </si>
  <si>
    <t>Total Customer Count</t>
  </si>
  <si>
    <t>Total Recognized Revenue</t>
  </si>
  <si>
    <t>Total Deferred Revenue</t>
  </si>
  <si>
    <t xml:space="preserve">Total Renewal and Bookings </t>
  </si>
  <si>
    <t>FY2022</t>
  </si>
  <si>
    <t>FY2023</t>
  </si>
  <si>
    <t>Implementation Cost</t>
  </si>
  <si>
    <t>Implementation $</t>
  </si>
  <si>
    <t>Total Up for Renewal</t>
  </si>
  <si>
    <t>Forecast Version</t>
  </si>
  <si>
    <t>Budget Version</t>
  </si>
  <si>
    <t>Budget v3</t>
  </si>
  <si>
    <t>Q1-22</t>
  </si>
  <si>
    <t>Q2-22</t>
  </si>
  <si>
    <t>Q3-22</t>
  </si>
  <si>
    <t>Q4-22</t>
  </si>
  <si>
    <t>Q1-23</t>
  </si>
  <si>
    <t>Q2-23</t>
  </si>
  <si>
    <t>Q3-23</t>
  </si>
  <si>
    <t>Q4-23</t>
  </si>
  <si>
    <t>Revenue Planning</t>
  </si>
  <si>
    <t>Sales</t>
  </si>
  <si>
    <t>FY2024</t>
  </si>
  <si>
    <t>Dashboard</t>
  </si>
  <si>
    <t>Imp Manager Capacity</t>
  </si>
  <si>
    <t>Imp Manager FTE</t>
  </si>
  <si>
    <t>Q1-24</t>
  </si>
  <si>
    <t>Q2-24</t>
  </si>
  <si>
    <t>Q3-24</t>
  </si>
  <si>
    <t>Q4-24</t>
  </si>
  <si>
    <t>Logo Count</t>
  </si>
  <si>
    <t>Implementation</t>
  </si>
  <si>
    <t>How to use this template:</t>
  </si>
  <si>
    <t>Model Components (aka spreadsheet tabs)</t>
  </si>
  <si>
    <t>2nd Tab</t>
  </si>
  <si>
    <t>3rd Tab</t>
  </si>
  <si>
    <t>Model Legend</t>
  </si>
  <si>
    <t>Inputs</t>
  </si>
  <si>
    <t>ABC</t>
  </si>
  <si>
    <t>Calculations</t>
  </si>
  <si>
    <t>Outputs</t>
  </si>
  <si>
    <t>These cells remain black, and are linked to the inputs and sub-calculations. The formulas in these cells should remain unchanged.</t>
  </si>
  <si>
    <t>SaaS Revenue Planning</t>
  </si>
  <si>
    <t>New and Existing Logos by Segment</t>
  </si>
  <si>
    <t>Visuals</t>
  </si>
  <si>
    <t xml:space="preserve">Using the instructions above - use this tab to calculate and project bookings, revenue, deferred revenue, as well as other driver based SaaS revenue metrics. </t>
  </si>
  <si>
    <t xml:space="preserve">Use this tab to provide visuals for business users or other members of the organization. </t>
  </si>
  <si>
    <t xml:space="preserve">This template helps expedite your revenue planning process for your SaaS business. 
First download any actuals you may have from your CRM or sales database and copy those into the actualized periods in the template where you can. 
New Logos:
- Input your expected number of inbound and outbound leads
- Input your expected conversion rate to a Sales Qualified Lead
- Input your expected distribution amongst your market segments
- Input your expected Average Deal Size and Close %
The template will calculate your Bookings, Closed Deals and Deferred Revenue (based on the assumption that it is a 12 month schedule and we land the deal part way through the month)
Existing Logos:
-Input your expected renewal %
-Input your expected % of customers to which you will upsell
-Input your expected upsell % that each upsold customer will receive
The template will calculate your Churn, Upsell $, and Renewal $ in addition to Deferred Revenue, Logo Count, etc.
Implementation Revenue:
-Input your planned implementation revenue for each customer
-Input a capacity that each implementation manager can handle per month
The template will calculate your Implementation Revenue $ along with how many Implementation Managers you will need to handle the influx of business. </t>
  </si>
  <si>
    <t>FY2025</t>
  </si>
  <si>
    <t>Bookings CY</t>
  </si>
  <si>
    <t>Q1-25</t>
  </si>
  <si>
    <t>Q2-25</t>
  </si>
  <si>
    <t>Q3-25</t>
  </si>
  <si>
    <t>Q4-25</t>
  </si>
  <si>
    <t>These cells are formulas that produce model data, and are used in outputs. Do not modify the formulas in these cells.</t>
  </si>
  <si>
    <t>Forecast Scenarios</t>
  </si>
  <si>
    <t>Budget Scenarios</t>
  </si>
  <si>
    <t>Forecast Q1</t>
  </si>
  <si>
    <t>Forecast Q2</t>
  </si>
  <si>
    <t>Forecast Q3</t>
  </si>
  <si>
    <t>Reforecast</t>
  </si>
  <si>
    <t>Foreacast v1</t>
  </si>
  <si>
    <t>Foreacast v2</t>
  </si>
  <si>
    <t>Foreacast v3</t>
  </si>
  <si>
    <t>Forecast 3+9</t>
  </si>
  <si>
    <t>Forecast 6+6</t>
  </si>
  <si>
    <t>Forecast 9+3</t>
  </si>
  <si>
    <t>Budget</t>
  </si>
  <si>
    <t>Budget v2</t>
  </si>
  <si>
    <t>Budget v4</t>
  </si>
  <si>
    <t>Budget v5</t>
  </si>
  <si>
    <t>Working Budget</t>
  </si>
  <si>
    <t>Budget - Expansion</t>
  </si>
  <si>
    <t>Budget - Economic Downturn</t>
  </si>
  <si>
    <t>These cells are where you'll input/update data (i.e. Lead Mix, SQLs,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</si>
</sst>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8" x14ac:knownFonts="1">
    <font>
      <sz val="11"/>
      <color theme="1"/>
      <name val="Calibri"/>
      <family val="2"/>
      <scheme val="minor"/>
    </font>
    <font>
      <sz val="11"/>
      <color theme="1"/>
      <name val="Calibri"/>
      <family val="2"/>
      <scheme val="minor"/>
    </font>
    <font>
      <sz val="12"/>
      <color theme="1"/>
      <name val="Arial"/>
      <family val="2"/>
    </font>
    <font>
      <sz val="18"/>
      <color rgb="FF00008D"/>
      <name val="Verdana"/>
      <family val="2"/>
    </font>
    <font>
      <sz val="16"/>
      <color rgb="FF000000"/>
      <name val="Verdana"/>
      <family val="2"/>
    </font>
    <font>
      <sz val="16"/>
      <color rgb="FF00008D"/>
      <name val="Verdana"/>
      <family val="2"/>
    </font>
    <font>
      <sz val="14"/>
      <color rgb="FF000000"/>
      <name val="Verdana"/>
      <family val="2"/>
    </font>
    <font>
      <b/>
      <sz val="16"/>
      <color theme="0"/>
      <name val="Verdana"/>
      <family val="2"/>
    </font>
    <font>
      <sz val="16"/>
      <color theme="0"/>
      <name val="Verdana"/>
      <family val="2"/>
    </font>
    <font>
      <b/>
      <sz val="14"/>
      <color theme="0"/>
      <name val="Verdana"/>
      <family val="2"/>
    </font>
    <font>
      <sz val="12"/>
      <color rgb="FF000000"/>
      <name val="Verdana"/>
      <family val="2"/>
    </font>
    <font>
      <b/>
      <sz val="12"/>
      <color rgb="FF000000"/>
      <name val="Verdana"/>
      <family val="2"/>
    </font>
    <font>
      <sz val="12"/>
      <color rgb="FF000087"/>
      <name val="Verdana"/>
      <family val="2"/>
    </font>
    <font>
      <b/>
      <sz val="10"/>
      <color rgb="FFF8F8F8"/>
      <name val="Verdana"/>
      <family val="2"/>
    </font>
    <font>
      <b/>
      <sz val="16"/>
      <color rgb="FFF8F8F8"/>
      <name val="Verdana"/>
      <family val="2"/>
    </font>
    <font>
      <sz val="10"/>
      <color rgb="FF000000"/>
      <name val="Verdana"/>
      <family val="2"/>
    </font>
    <font>
      <sz val="10"/>
      <color rgb="FF000087"/>
      <name val="Verdana"/>
      <family val="2"/>
    </font>
    <font>
      <b/>
      <sz val="10"/>
      <color rgb="FF000000"/>
      <name val="Verdana"/>
      <family val="2"/>
    </font>
    <font>
      <sz val="10"/>
      <color theme="1"/>
      <name val="Verdana"/>
      <family val="2"/>
    </font>
    <font>
      <sz val="10"/>
      <color theme="0"/>
      <name val="Verdana"/>
      <family val="2"/>
    </font>
    <font>
      <b/>
      <sz val="10"/>
      <color theme="0"/>
      <name val="Verdana"/>
      <family val="2"/>
    </font>
    <font>
      <b/>
      <sz val="10"/>
      <color theme="1"/>
      <name val="Verdana"/>
      <family val="2"/>
    </font>
    <font>
      <b/>
      <sz val="14"/>
      <color rgb="FFF8F8F8"/>
      <name val="Verdana"/>
      <family val="2"/>
    </font>
    <font>
      <b/>
      <i/>
      <sz val="10"/>
      <color rgb="FFF8F8F8"/>
      <name val="Verdana"/>
      <family val="2"/>
    </font>
    <font>
      <i/>
      <sz val="10"/>
      <color theme="1"/>
      <name val="Verdana"/>
      <family val="2"/>
    </font>
    <font>
      <b/>
      <i/>
      <sz val="10"/>
      <color theme="1"/>
      <name val="Verdana"/>
      <family val="2"/>
    </font>
    <font>
      <b/>
      <u/>
      <sz val="10"/>
      <color theme="0"/>
      <name val="Verdana"/>
      <family val="2"/>
    </font>
    <font>
      <sz val="10"/>
      <color theme="1"/>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000087"/>
        <bgColor indexed="64"/>
      </patternFill>
    </fill>
    <fill>
      <patternFill patternType="solid">
        <fgColor rgb="FFE6F6F6"/>
        <bgColor indexed="64"/>
      </patternFill>
    </fill>
    <fill>
      <patternFill patternType="solid">
        <fgColor rgb="FFB7E3E4"/>
        <bgColor indexed="64"/>
      </patternFill>
    </fill>
    <fill>
      <patternFill patternType="solid">
        <fgColor theme="0"/>
        <bgColor indexed="64"/>
      </patternFill>
    </fill>
    <fill>
      <patternFill patternType="solid">
        <fgColor rgb="FFF8F8F8"/>
        <bgColor indexed="64"/>
      </patternFill>
    </fill>
    <fill>
      <patternFill patternType="solid">
        <fgColor theme="0" tint="-4.9989318521683403E-2"/>
        <bgColor indexed="64"/>
      </patternFill>
    </fill>
    <fill>
      <patternFill patternType="solid">
        <fgColor rgb="FF0F0F4D"/>
        <bgColor indexed="64"/>
      </patternFill>
    </fill>
    <fill>
      <patternFill patternType="solid">
        <fgColor rgb="FF00008D"/>
        <bgColor indexed="64"/>
      </patternFill>
    </fill>
  </fills>
  <borders count="21">
    <border>
      <left/>
      <right/>
      <top/>
      <bottom/>
      <diagonal/>
    </border>
    <border>
      <left/>
      <right/>
      <top/>
      <bottom style="medium">
        <color indexed="64"/>
      </bottom>
      <diagonal/>
    </border>
    <border>
      <left style="thin">
        <color rgb="FFF3F7FD"/>
      </left>
      <right style="thin">
        <color rgb="FFF3F7FD"/>
      </right>
      <top style="thin">
        <color rgb="FFF3F7FD"/>
      </top>
      <bottom/>
      <diagonal/>
    </border>
    <border>
      <left style="thin">
        <color rgb="FF61BFB9"/>
      </left>
      <right style="thin">
        <color rgb="FF61BFB9"/>
      </right>
      <top style="thin">
        <color rgb="FF61BFB9"/>
      </top>
      <bottom style="thin">
        <color rgb="FF61BFB9"/>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4" tint="0.79998168889431442"/>
      </left>
      <right/>
      <top/>
      <bottom/>
      <diagonal/>
    </border>
    <border>
      <left/>
      <right style="thin">
        <color theme="4" tint="0.79998168889431442"/>
      </right>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0" tint="-0.249977111117893"/>
      </bottom>
      <diagonal/>
    </border>
    <border>
      <left/>
      <right/>
      <top/>
      <bottom style="thin">
        <color theme="0" tint="-0.249977111117893"/>
      </bottom>
      <diagonal/>
    </border>
    <border>
      <left/>
      <right style="thin">
        <color theme="4" tint="0.79998168889431442"/>
      </right>
      <top/>
      <bottom style="thin">
        <color theme="0" tint="-0.249977111117893"/>
      </bottom>
      <diagonal/>
    </border>
    <border>
      <left style="thin">
        <color rgb="FF61BFB9"/>
      </left>
      <right style="thin">
        <color rgb="FF61BFB9"/>
      </right>
      <top style="thin">
        <color rgb="FF61BFB9"/>
      </top>
      <bottom/>
      <diagonal/>
    </border>
    <border>
      <left style="thin">
        <color rgb="FF61BFB9"/>
      </left>
      <right style="thin">
        <color rgb="FF61BFB9"/>
      </right>
      <top/>
      <bottom style="thin">
        <color rgb="FF61BFB9"/>
      </bottom>
      <diagonal/>
    </border>
    <border>
      <left/>
      <right/>
      <top/>
      <bottom style="thin">
        <color rgb="FF61BFB9"/>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100">
    <xf numFmtId="0" fontId="0" fillId="0" borderId="0" xfId="0"/>
    <xf numFmtId="0" fontId="3" fillId="8" borderId="0" xfId="3" applyFont="1" applyFill="1"/>
    <xf numFmtId="0" fontId="4" fillId="8" borderId="0" xfId="3" applyFont="1" applyFill="1"/>
    <xf numFmtId="0" fontId="5" fillId="8" borderId="0" xfId="3" applyFont="1" applyFill="1"/>
    <xf numFmtId="0" fontId="6" fillId="8" borderId="0" xfId="3" applyFont="1" applyFill="1"/>
    <xf numFmtId="0" fontId="7" fillId="3" borderId="0" xfId="3" applyFont="1" applyFill="1"/>
    <xf numFmtId="0" fontId="8" fillId="3" borderId="0" xfId="3" applyFont="1" applyFill="1"/>
    <xf numFmtId="0" fontId="6" fillId="6" borderId="11" xfId="3" applyFont="1" applyFill="1" applyBorder="1" applyAlignment="1">
      <alignment horizontal="left" vertical="top" wrapText="1"/>
    </xf>
    <xf numFmtId="0" fontId="6" fillId="6" borderId="12" xfId="3" applyFont="1" applyFill="1" applyBorder="1" applyAlignment="1">
      <alignment horizontal="left" vertical="top" wrapText="1"/>
    </xf>
    <xf numFmtId="0" fontId="6" fillId="6" borderId="13" xfId="3" applyFont="1" applyFill="1" applyBorder="1" applyAlignment="1">
      <alignment horizontal="left" vertical="top" wrapText="1"/>
    </xf>
    <xf numFmtId="0" fontId="6" fillId="6" borderId="8" xfId="3" applyFont="1" applyFill="1" applyBorder="1" applyAlignment="1">
      <alignment horizontal="left" vertical="top" wrapText="1"/>
    </xf>
    <xf numFmtId="0" fontId="6" fillId="6" borderId="9" xfId="3" applyFont="1" applyFill="1" applyBorder="1" applyAlignment="1">
      <alignment horizontal="left" vertical="top" wrapText="1"/>
    </xf>
    <xf numFmtId="0" fontId="6" fillId="6" borderId="10" xfId="3" applyFont="1" applyFill="1" applyBorder="1" applyAlignment="1">
      <alignment horizontal="left" vertical="top" wrapText="1"/>
    </xf>
    <xf numFmtId="0" fontId="6" fillId="8" borderId="0" xfId="3" applyFont="1" applyFill="1" applyAlignment="1">
      <alignment vertical="center"/>
    </xf>
    <xf numFmtId="0" fontId="9" fillId="3" borderId="0" xfId="3" applyFont="1" applyFill="1"/>
    <xf numFmtId="0" fontId="10" fillId="6" borderId="6" xfId="3" applyFont="1" applyFill="1" applyBorder="1" applyAlignment="1">
      <alignment horizontal="left" vertical="center" indent="1"/>
    </xf>
    <xf numFmtId="0" fontId="10" fillId="6" borderId="0" xfId="3" applyFont="1" applyFill="1" applyAlignment="1">
      <alignment vertical="center"/>
    </xf>
    <xf numFmtId="0" fontId="10" fillId="6" borderId="7" xfId="3" applyFont="1" applyFill="1" applyBorder="1" applyAlignment="1">
      <alignment vertical="center"/>
    </xf>
    <xf numFmtId="17" fontId="13" fillId="3" borderId="0" xfId="0" quotePrefix="1" applyNumberFormat="1" applyFont="1" applyFill="1" applyBorder="1" applyAlignment="1">
      <alignment horizontal="center"/>
    </xf>
    <xf numFmtId="17" fontId="14" fillId="3" borderId="0" xfId="0" quotePrefix="1" applyNumberFormat="1" applyFont="1" applyFill="1" applyBorder="1" applyAlignment="1">
      <alignment horizontal="left" vertical="center"/>
    </xf>
    <xf numFmtId="17" fontId="13" fillId="3" borderId="0" xfId="0" quotePrefix="1" applyNumberFormat="1" applyFont="1" applyFill="1" applyBorder="1" applyAlignment="1">
      <alignment horizontal="right"/>
    </xf>
    <xf numFmtId="17" fontId="13" fillId="3" borderId="2" xfId="0" quotePrefix="1" applyNumberFormat="1" applyFont="1" applyFill="1" applyBorder="1" applyAlignment="1">
      <alignment horizontal="center"/>
    </xf>
    <xf numFmtId="0" fontId="13" fillId="3" borderId="2" xfId="0" quotePrefix="1" applyNumberFormat="1" applyFont="1" applyFill="1" applyBorder="1" applyAlignment="1">
      <alignment horizontal="center"/>
    </xf>
    <xf numFmtId="164" fontId="15" fillId="4" borderId="3" xfId="1" applyNumberFormat="1" applyFont="1" applyFill="1" applyBorder="1" applyAlignment="1">
      <alignment horizontal="center"/>
    </xf>
    <xf numFmtId="164" fontId="15" fillId="5" borderId="3" xfId="1" applyNumberFormat="1" applyFont="1" applyFill="1" applyBorder="1" applyAlignment="1">
      <alignment horizontal="center"/>
    </xf>
    <xf numFmtId="164" fontId="16" fillId="6" borderId="3" xfId="1" applyNumberFormat="1" applyFont="1" applyFill="1" applyBorder="1" applyAlignment="1">
      <alignment horizontal="center"/>
    </xf>
    <xf numFmtId="164" fontId="17" fillId="5" borderId="3" xfId="1" applyNumberFormat="1" applyFont="1" applyFill="1" applyBorder="1" applyAlignment="1">
      <alignment horizontal="center"/>
    </xf>
    <xf numFmtId="9" fontId="15" fillId="4" borderId="3" xfId="2" applyFont="1" applyFill="1" applyBorder="1" applyAlignment="1">
      <alignment horizontal="right"/>
    </xf>
    <xf numFmtId="9" fontId="15" fillId="5" borderId="3" xfId="2" applyFont="1" applyFill="1" applyBorder="1" applyAlignment="1">
      <alignment horizontal="right"/>
    </xf>
    <xf numFmtId="9" fontId="16" fillId="6" borderId="3" xfId="2" applyFont="1" applyFill="1" applyBorder="1" applyAlignment="1">
      <alignment horizontal="right"/>
    </xf>
    <xf numFmtId="0" fontId="18" fillId="2" borderId="0" xfId="0" applyFont="1" applyFill="1" applyBorder="1"/>
    <xf numFmtId="0" fontId="18" fillId="7" borderId="0" xfId="0" applyFont="1" applyFill="1"/>
    <xf numFmtId="0" fontId="18" fillId="7" borderId="0" xfId="0" applyFont="1" applyFill="1" applyAlignment="1">
      <alignment horizontal="right"/>
    </xf>
    <xf numFmtId="0" fontId="19" fillId="7" borderId="0" xfId="0" applyFont="1" applyFill="1"/>
    <xf numFmtId="0" fontId="20" fillId="7" borderId="0" xfId="0" applyFont="1" applyFill="1"/>
    <xf numFmtId="0" fontId="21" fillId="7" borderId="0" xfId="0" applyFont="1" applyFill="1"/>
    <xf numFmtId="0" fontId="18" fillId="0" borderId="0" xfId="0" applyFont="1"/>
    <xf numFmtId="0" fontId="21" fillId="7" borderId="0" xfId="0" applyFont="1" applyFill="1" applyAlignment="1">
      <alignment horizontal="right"/>
    </xf>
    <xf numFmtId="0" fontId="21" fillId="0" borderId="0" xfId="0" applyFont="1"/>
    <xf numFmtId="0" fontId="16" fillId="7" borderId="0" xfId="0" applyFont="1" applyFill="1"/>
    <xf numFmtId="0" fontId="18" fillId="7" borderId="1" xfId="0" applyFont="1" applyFill="1" applyBorder="1"/>
    <xf numFmtId="0" fontId="18" fillId="7" borderId="1" xfId="0" applyFont="1" applyFill="1" applyBorder="1" applyAlignment="1">
      <alignment horizontal="right"/>
    </xf>
    <xf numFmtId="0" fontId="18" fillId="0" borderId="1" xfId="0" applyFont="1" applyBorder="1"/>
    <xf numFmtId="9" fontId="18" fillId="7" borderId="0" xfId="2" applyFont="1" applyFill="1"/>
    <xf numFmtId="0" fontId="21" fillId="7" borderId="1" xfId="0" applyFont="1" applyFill="1" applyBorder="1"/>
    <xf numFmtId="164" fontId="21" fillId="7" borderId="0" xfId="1" applyNumberFormat="1" applyFont="1" applyFill="1"/>
    <xf numFmtId="165" fontId="18" fillId="7" borderId="0" xfId="0" applyNumberFormat="1" applyFont="1" applyFill="1"/>
    <xf numFmtId="0" fontId="18" fillId="0" borderId="0" xfId="0" applyFont="1" applyAlignment="1">
      <alignment horizontal="right"/>
    </xf>
    <xf numFmtId="17" fontId="22" fillId="3" borderId="0" xfId="0" quotePrefix="1" applyNumberFormat="1" applyFont="1" applyFill="1" applyBorder="1" applyAlignment="1">
      <alignment horizontal="left" vertical="center"/>
    </xf>
    <xf numFmtId="0" fontId="18" fillId="7" borderId="0" xfId="0" applyFont="1" applyFill="1" applyBorder="1" applyAlignment="1">
      <alignment horizontal="right"/>
    </xf>
    <xf numFmtId="0" fontId="21" fillId="7" borderId="4" xfId="0" applyFont="1" applyFill="1" applyBorder="1" applyAlignment="1">
      <alignment horizontal="center"/>
    </xf>
    <xf numFmtId="164" fontId="18" fillId="7" borderId="4" xfId="1" applyNumberFormat="1" applyFont="1" applyFill="1" applyBorder="1" applyAlignment="1">
      <alignment horizontal="right"/>
    </xf>
    <xf numFmtId="0" fontId="19" fillId="3" borderId="0" xfId="0" applyFont="1" applyFill="1" applyAlignment="1">
      <alignment horizontal="center"/>
    </xf>
    <xf numFmtId="164" fontId="18" fillId="7" borderId="4" xfId="0" applyNumberFormat="1" applyFont="1" applyFill="1" applyBorder="1"/>
    <xf numFmtId="0" fontId="21" fillId="7" borderId="4" xfId="0" quotePrefix="1" applyFont="1" applyFill="1" applyBorder="1" applyAlignment="1">
      <alignment horizontal="center"/>
    </xf>
    <xf numFmtId="164" fontId="18" fillId="7" borderId="4" xfId="1" applyNumberFormat="1" applyFont="1" applyFill="1" applyBorder="1" applyAlignment="1">
      <alignment horizontal="center"/>
    </xf>
    <xf numFmtId="0" fontId="18" fillId="7" borderId="0" xfId="0" applyFont="1" applyFill="1" applyAlignment="1">
      <alignment horizontal="center"/>
    </xf>
    <xf numFmtId="17" fontId="23" fillId="3" borderId="0" xfId="0" quotePrefix="1" applyNumberFormat="1" applyFont="1" applyFill="1" applyBorder="1" applyAlignment="1">
      <alignment horizontal="center"/>
    </xf>
    <xf numFmtId="0" fontId="24" fillId="7" borderId="0" xfId="0" applyFont="1" applyFill="1"/>
    <xf numFmtId="0" fontId="24" fillId="7" borderId="0" xfId="0" applyFont="1" applyFill="1" applyAlignment="1">
      <alignment horizontal="right"/>
    </xf>
    <xf numFmtId="0" fontId="25" fillId="7" borderId="0" xfId="0" applyFont="1" applyFill="1" applyAlignment="1">
      <alignment horizontal="right"/>
    </xf>
    <xf numFmtId="0" fontId="24" fillId="7" borderId="1" xfId="0" applyFont="1" applyFill="1" applyBorder="1" applyAlignment="1">
      <alignment horizontal="right"/>
    </xf>
    <xf numFmtId="0" fontId="24" fillId="0" borderId="0" xfId="0" applyFont="1"/>
    <xf numFmtId="0" fontId="26" fillId="9" borderId="0" xfId="0" applyFont="1" applyFill="1" applyAlignment="1">
      <alignment vertical="top"/>
    </xf>
    <xf numFmtId="0" fontId="19" fillId="9" borderId="0" xfId="0" applyFont="1" applyFill="1" applyAlignment="1"/>
    <xf numFmtId="0" fontId="24" fillId="9" borderId="0" xfId="0" applyFont="1" applyFill="1"/>
    <xf numFmtId="0" fontId="24" fillId="9" borderId="0" xfId="0" applyFont="1" applyFill="1" applyAlignment="1">
      <alignment horizontal="right"/>
    </xf>
    <xf numFmtId="0" fontId="20" fillId="10" borderId="19" xfId="0" applyFont="1" applyFill="1" applyBorder="1"/>
    <xf numFmtId="0" fontId="27" fillId="0" borderId="0" xfId="0" applyFont="1"/>
    <xf numFmtId="0" fontId="18" fillId="7" borderId="0" xfId="0" applyFont="1" applyFill="1" applyAlignment="1">
      <alignment vertical="center"/>
    </xf>
    <xf numFmtId="0" fontId="18" fillId="7" borderId="0" xfId="0" applyFont="1" applyFill="1" applyAlignment="1">
      <alignment horizontal="right" vertical="center"/>
    </xf>
    <xf numFmtId="0" fontId="19" fillId="7" borderId="0" xfId="0" applyFont="1" applyFill="1" applyAlignment="1">
      <alignment vertical="center"/>
    </xf>
    <xf numFmtId="0" fontId="21" fillId="7" borderId="0" xfId="0" applyFont="1" applyFill="1" applyAlignment="1">
      <alignment vertical="center"/>
    </xf>
    <xf numFmtId="17" fontId="13" fillId="3" borderId="2" xfId="0" quotePrefix="1" applyNumberFormat="1" applyFont="1" applyFill="1" applyBorder="1" applyAlignment="1">
      <alignment horizontal="center" vertical="center"/>
    </xf>
    <xf numFmtId="0" fontId="18" fillId="0" borderId="0" xfId="0" applyFont="1" applyAlignment="1">
      <alignment vertical="center"/>
    </xf>
    <xf numFmtId="0" fontId="18" fillId="7" borderId="0" xfId="0" applyFont="1" applyFill="1" applyAlignment="1">
      <alignment horizontal="left" vertical="center" indent="1"/>
    </xf>
    <xf numFmtId="0" fontId="18" fillId="7" borderId="0" xfId="0" applyFont="1" applyFill="1" applyAlignment="1">
      <alignment horizontal="left" indent="1"/>
    </xf>
    <xf numFmtId="0" fontId="21" fillId="6" borderId="20" xfId="0" applyFont="1" applyFill="1" applyBorder="1" applyAlignment="1">
      <alignment horizontal="center" vertical="center"/>
    </xf>
    <xf numFmtId="0" fontId="11" fillId="6" borderId="6" xfId="3" applyFont="1" applyFill="1" applyBorder="1" applyAlignment="1">
      <alignment horizontal="left" vertical="center" indent="1"/>
    </xf>
    <xf numFmtId="0" fontId="11" fillId="6" borderId="14" xfId="3" applyFont="1" applyFill="1" applyBorder="1" applyAlignment="1">
      <alignment horizontal="left" vertical="center" indent="1"/>
    </xf>
    <xf numFmtId="164" fontId="10" fillId="4" borderId="17" xfId="1" applyNumberFormat="1" applyFont="1" applyFill="1" applyBorder="1" applyAlignment="1">
      <alignment horizontal="center" vertical="center"/>
    </xf>
    <xf numFmtId="164" fontId="10" fillId="4" borderId="18" xfId="1" applyNumberFormat="1" applyFont="1" applyFill="1" applyBorder="1" applyAlignment="1">
      <alignment horizontal="center" vertical="center"/>
    </xf>
    <xf numFmtId="0" fontId="10" fillId="6" borderId="0" xfId="3" applyFont="1" applyFill="1" applyAlignment="1">
      <alignment horizontal="left" vertical="center" wrapText="1"/>
    </xf>
    <xf numFmtId="0" fontId="10" fillId="6" borderId="7" xfId="3" applyFont="1" applyFill="1" applyBorder="1" applyAlignment="1">
      <alignment horizontal="left" vertical="center" wrapText="1"/>
    </xf>
    <xf numFmtId="0" fontId="10" fillId="6" borderId="15" xfId="3" applyFont="1" applyFill="1" applyBorder="1" applyAlignment="1">
      <alignment horizontal="left" vertical="center" wrapText="1"/>
    </xf>
    <xf numFmtId="0" fontId="10" fillId="6" borderId="16" xfId="3" applyFont="1" applyFill="1" applyBorder="1" applyAlignment="1">
      <alignment horizontal="left" vertical="center" wrapText="1"/>
    </xf>
    <xf numFmtId="164" fontId="11" fillId="5" borderId="17" xfId="1" applyNumberFormat="1" applyFont="1" applyFill="1" applyBorder="1" applyAlignment="1">
      <alignment horizontal="center" vertical="center"/>
    </xf>
    <xf numFmtId="164" fontId="11" fillId="5" borderId="18" xfId="1" applyNumberFormat="1" applyFont="1" applyFill="1" applyBorder="1" applyAlignment="1">
      <alignment horizontal="center" vertical="center"/>
    </xf>
    <xf numFmtId="164" fontId="12" fillId="6" borderId="17" xfId="1" applyNumberFormat="1" applyFont="1" applyFill="1" applyBorder="1" applyAlignment="1">
      <alignment horizontal="center" vertical="center"/>
    </xf>
    <xf numFmtId="164" fontId="12" fillId="6" borderId="18" xfId="1" applyNumberFormat="1" applyFont="1" applyFill="1" applyBorder="1" applyAlignment="1">
      <alignment horizontal="center" vertical="center"/>
    </xf>
    <xf numFmtId="0" fontId="10" fillId="6" borderId="6" xfId="3" applyFont="1" applyFill="1" applyBorder="1" applyAlignment="1">
      <alignment horizontal="left" vertical="top" wrapText="1"/>
    </xf>
    <xf numFmtId="0" fontId="10" fillId="6" borderId="0" xfId="3" applyFont="1" applyFill="1" applyAlignment="1">
      <alignment horizontal="left" vertical="top" wrapText="1"/>
    </xf>
    <xf numFmtId="0" fontId="10" fillId="6" borderId="7" xfId="3" applyFont="1" applyFill="1" applyBorder="1" applyAlignment="1">
      <alignment horizontal="left" vertical="top" wrapText="1"/>
    </xf>
    <xf numFmtId="0" fontId="11" fillId="6" borderId="6" xfId="3" applyFont="1" applyFill="1" applyBorder="1" applyAlignment="1">
      <alignment horizontal="left" vertical="center" wrapText="1" indent="1"/>
    </xf>
    <xf numFmtId="0" fontId="11" fillId="6" borderId="14" xfId="3" applyFont="1" applyFill="1" applyBorder="1" applyAlignment="1">
      <alignment horizontal="left" vertical="center" wrapText="1" indent="1"/>
    </xf>
    <xf numFmtId="0" fontId="10" fillId="6" borderId="0" xfId="3" applyFont="1" applyFill="1" applyAlignment="1">
      <alignment vertical="center" wrapText="1"/>
    </xf>
    <xf numFmtId="0" fontId="10" fillId="6" borderId="15" xfId="3" applyFont="1" applyFill="1" applyBorder="1" applyAlignment="1">
      <alignment vertical="center" wrapText="1"/>
    </xf>
    <xf numFmtId="0" fontId="10" fillId="6" borderId="7" xfId="3" applyFont="1" applyFill="1" applyBorder="1" applyAlignment="1">
      <alignment vertical="center" wrapText="1"/>
    </xf>
    <xf numFmtId="0" fontId="10" fillId="6" borderId="16" xfId="3" applyFont="1" applyFill="1" applyBorder="1" applyAlignment="1">
      <alignment vertical="center" wrapText="1"/>
    </xf>
    <xf numFmtId="0" fontId="19" fillId="3" borderId="5" xfId="0" applyFont="1" applyFill="1" applyBorder="1" applyAlignment="1">
      <alignment horizontal="center"/>
    </xf>
  </cellXfs>
  <cellStyles count="5">
    <cellStyle name="Comma" xfId="1" builtinId="3"/>
    <cellStyle name="Comma 2" xfId="4" xr:uid="{09B83E3C-1E66-4A27-95FB-ED7903DC9533}"/>
    <cellStyle name="Normal" xfId="0" builtinId="0"/>
    <cellStyle name="Normal 2" xfId="3" xr:uid="{CBD5AE1A-79D6-4C80-BD9A-59E3C03B7ADE}"/>
    <cellStyle name="Percent" xfId="2" builtinId="5"/>
  </cellStyles>
  <dxfs count="40">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
      <fill>
        <patternFill>
          <bgColor rgb="FFE6F6F6"/>
        </patternFill>
      </fill>
    </dxf>
  </dxfs>
  <tableStyles count="0" defaultTableStyle="TableStyleMedium2" defaultPivotStyle="PivotStyleLight16"/>
  <colors>
    <mruColors>
      <color rgb="FF0F0F4D"/>
      <color rgb="FF000087"/>
      <color rgb="FFF6D216"/>
      <color rgb="FF61BFB9"/>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sz="1200">
                <a:latin typeface="Verdana" panose="020B0604030504040204" pitchFamily="34" charset="0"/>
                <a:ea typeface="Verdana" panose="020B0604030504040204" pitchFamily="34" charset="0"/>
                <a:cs typeface="Verdana" panose="020B0604030504040204" pitchFamily="34" charset="0"/>
              </a:rPr>
              <a:t>Annual Bookings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barChart>
        <c:barDir val="col"/>
        <c:grouping val="stacked"/>
        <c:varyColors val="0"/>
        <c:ser>
          <c:idx val="0"/>
          <c:order val="0"/>
          <c:tx>
            <c:strRef>
              <c:f>'3. Visuals'!$F$45</c:f>
              <c:strCache>
                <c:ptCount val="1"/>
                <c:pt idx="0">
                  <c:v>Enterprise</c:v>
                </c:pt>
              </c:strCache>
            </c:strRef>
          </c:tx>
          <c:spPr>
            <a:solidFill>
              <a:srgbClr val="F6D216"/>
            </a:solidFill>
            <a:ln>
              <a:noFill/>
            </a:ln>
            <a:effectLst/>
          </c:spPr>
          <c:invertIfNegative val="0"/>
          <c:cat>
            <c:strRef>
              <c:f>'3. Visuals'!$G$44:$J$44</c:f>
              <c:strCache>
                <c:ptCount val="4"/>
                <c:pt idx="0">
                  <c:v>FY2022</c:v>
                </c:pt>
                <c:pt idx="1">
                  <c:v>FY2023</c:v>
                </c:pt>
                <c:pt idx="2">
                  <c:v>FY2024</c:v>
                </c:pt>
                <c:pt idx="3">
                  <c:v>FY2025</c:v>
                </c:pt>
              </c:strCache>
            </c:strRef>
          </c:cat>
          <c:val>
            <c:numRef>
              <c:f>'3. Visuals'!$G$45:$J$45</c:f>
              <c:numCache>
                <c:formatCode>_(* #,##0_);_(* \(#,##0\);_(* "-"??_);_(@_)</c:formatCode>
                <c:ptCount val="4"/>
                <c:pt idx="0">
                  <c:v>857134.17999999993</c:v>
                </c:pt>
                <c:pt idx="1">
                  <c:v>1220750.0670285714</c:v>
                </c:pt>
                <c:pt idx="2">
                  <c:v>1816628.8277857141</c:v>
                </c:pt>
                <c:pt idx="3">
                  <c:v>2277221.8753428571</c:v>
                </c:pt>
              </c:numCache>
            </c:numRef>
          </c:val>
          <c:extLst>
            <c:ext xmlns:c16="http://schemas.microsoft.com/office/drawing/2014/chart" uri="{C3380CC4-5D6E-409C-BE32-E72D297353CC}">
              <c16:uniqueId val="{00000000-2A02-4170-92B7-A93E717001A4}"/>
            </c:ext>
          </c:extLst>
        </c:ser>
        <c:ser>
          <c:idx val="1"/>
          <c:order val="1"/>
          <c:tx>
            <c:strRef>
              <c:f>'3. Visuals'!$F$46</c:f>
              <c:strCache>
                <c:ptCount val="1"/>
                <c:pt idx="0">
                  <c:v>Midmarket</c:v>
                </c:pt>
              </c:strCache>
            </c:strRef>
          </c:tx>
          <c:spPr>
            <a:solidFill>
              <a:srgbClr val="61BFB9"/>
            </a:solidFill>
            <a:ln>
              <a:noFill/>
            </a:ln>
            <a:effectLst/>
          </c:spPr>
          <c:invertIfNegative val="0"/>
          <c:cat>
            <c:strRef>
              <c:f>'3. Visuals'!$G$44:$J$44</c:f>
              <c:strCache>
                <c:ptCount val="4"/>
                <c:pt idx="0">
                  <c:v>FY2022</c:v>
                </c:pt>
                <c:pt idx="1">
                  <c:v>FY2023</c:v>
                </c:pt>
                <c:pt idx="2">
                  <c:v>FY2024</c:v>
                </c:pt>
                <c:pt idx="3">
                  <c:v>FY2025</c:v>
                </c:pt>
              </c:strCache>
            </c:strRef>
          </c:cat>
          <c:val>
            <c:numRef>
              <c:f>'3. Visuals'!$G$46:$J$46</c:f>
              <c:numCache>
                <c:formatCode>_(* #,##0_);_(* \(#,##0\);_(* "-"??_);_(@_)</c:formatCode>
                <c:ptCount val="4"/>
                <c:pt idx="0">
                  <c:v>6197482.2500000009</c:v>
                </c:pt>
                <c:pt idx="1">
                  <c:v>8031254.7532431316</c:v>
                </c:pt>
                <c:pt idx="2">
                  <c:v>11587729.637562087</c:v>
                </c:pt>
                <c:pt idx="3">
                  <c:v>18973552.852990378</c:v>
                </c:pt>
              </c:numCache>
            </c:numRef>
          </c:val>
          <c:extLst>
            <c:ext xmlns:c16="http://schemas.microsoft.com/office/drawing/2014/chart" uri="{C3380CC4-5D6E-409C-BE32-E72D297353CC}">
              <c16:uniqueId val="{00000001-2A02-4170-92B7-A93E717001A4}"/>
            </c:ext>
          </c:extLst>
        </c:ser>
        <c:ser>
          <c:idx val="2"/>
          <c:order val="2"/>
          <c:tx>
            <c:strRef>
              <c:f>'3. Visuals'!$F$47</c:f>
              <c:strCache>
                <c:ptCount val="1"/>
                <c:pt idx="0">
                  <c:v>SMB</c:v>
                </c:pt>
              </c:strCache>
            </c:strRef>
          </c:tx>
          <c:spPr>
            <a:solidFill>
              <a:srgbClr val="000087"/>
            </a:solidFill>
            <a:ln>
              <a:noFill/>
            </a:ln>
            <a:effectLst/>
          </c:spPr>
          <c:invertIfNegative val="0"/>
          <c:cat>
            <c:strRef>
              <c:f>'3. Visuals'!$G$44:$J$44</c:f>
              <c:strCache>
                <c:ptCount val="4"/>
                <c:pt idx="0">
                  <c:v>FY2022</c:v>
                </c:pt>
                <c:pt idx="1">
                  <c:v>FY2023</c:v>
                </c:pt>
                <c:pt idx="2">
                  <c:v>FY2024</c:v>
                </c:pt>
                <c:pt idx="3">
                  <c:v>FY2025</c:v>
                </c:pt>
              </c:strCache>
            </c:strRef>
          </c:cat>
          <c:val>
            <c:numRef>
              <c:f>'3. Visuals'!$G$47:$J$47</c:f>
              <c:numCache>
                <c:formatCode>_(* #,##0_);_(* \(#,##0\);_(* "-"??_);_(@_)</c:formatCode>
                <c:ptCount val="4"/>
                <c:pt idx="0">
                  <c:v>3515168.2299999995</c:v>
                </c:pt>
                <c:pt idx="1">
                  <c:v>4349047.5457603782</c:v>
                </c:pt>
                <c:pt idx="2">
                  <c:v>6377167.1497032205</c:v>
                </c:pt>
                <c:pt idx="3">
                  <c:v>9165850.6757665593</c:v>
                </c:pt>
              </c:numCache>
            </c:numRef>
          </c:val>
          <c:extLst>
            <c:ext xmlns:c16="http://schemas.microsoft.com/office/drawing/2014/chart" uri="{C3380CC4-5D6E-409C-BE32-E72D297353CC}">
              <c16:uniqueId val="{00000002-2A02-4170-92B7-A93E717001A4}"/>
            </c:ext>
          </c:extLst>
        </c:ser>
        <c:dLbls>
          <c:showLegendKey val="0"/>
          <c:showVal val="0"/>
          <c:showCatName val="0"/>
          <c:showSerName val="0"/>
          <c:showPercent val="0"/>
          <c:showBubbleSize val="0"/>
        </c:dLbls>
        <c:gapWidth val="150"/>
        <c:overlap val="100"/>
        <c:axId val="703646640"/>
        <c:axId val="703656208"/>
      </c:barChart>
      <c:catAx>
        <c:axId val="70364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703656208"/>
        <c:crosses val="autoZero"/>
        <c:auto val="1"/>
        <c:lblAlgn val="ctr"/>
        <c:lblOffset val="100"/>
        <c:noMultiLvlLbl val="0"/>
      </c:catAx>
      <c:valAx>
        <c:axId val="7036562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3646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r>
              <a:rPr lang="en-US" sz="1200">
                <a:latin typeface="Verdana" panose="020B0604030504040204" pitchFamily="34" charset="0"/>
                <a:ea typeface="Verdana" panose="020B0604030504040204" pitchFamily="34" charset="0"/>
                <a:cs typeface="Verdana" panose="020B0604030504040204" pitchFamily="34" charset="0"/>
              </a:rPr>
              <a:t>Market</a:t>
            </a:r>
            <a:r>
              <a:rPr lang="en-US" sz="1200" baseline="0">
                <a:latin typeface="Verdana" panose="020B0604030504040204" pitchFamily="34" charset="0"/>
                <a:ea typeface="Verdana" panose="020B0604030504040204" pitchFamily="34" charset="0"/>
                <a:cs typeface="Verdana" panose="020B0604030504040204" pitchFamily="34" charset="0"/>
              </a:rPr>
              <a:t> Breakdown - Bookings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autoTitleDeleted val="0"/>
    <c:plotArea>
      <c:layout/>
      <c:pieChart>
        <c:varyColors val="1"/>
        <c:ser>
          <c:idx val="0"/>
          <c:order val="0"/>
          <c:dPt>
            <c:idx val="0"/>
            <c:bubble3D val="0"/>
            <c:spPr>
              <a:solidFill>
                <a:srgbClr val="F6D216"/>
              </a:solidFill>
              <a:ln w="19050">
                <a:solidFill>
                  <a:schemeClr val="lt1"/>
                </a:solidFill>
              </a:ln>
              <a:effectLst/>
            </c:spPr>
            <c:extLst>
              <c:ext xmlns:c16="http://schemas.microsoft.com/office/drawing/2014/chart" uri="{C3380CC4-5D6E-409C-BE32-E72D297353CC}">
                <c16:uniqueId val="{00000003-0DCB-4BE3-8D9F-E53E9CD48A17}"/>
              </c:ext>
            </c:extLst>
          </c:dPt>
          <c:dPt>
            <c:idx val="1"/>
            <c:bubble3D val="0"/>
            <c:spPr>
              <a:solidFill>
                <a:srgbClr val="61BFB9"/>
              </a:solidFill>
              <a:ln w="19050">
                <a:solidFill>
                  <a:schemeClr val="lt1"/>
                </a:solidFill>
              </a:ln>
              <a:effectLst/>
            </c:spPr>
            <c:extLst>
              <c:ext xmlns:c16="http://schemas.microsoft.com/office/drawing/2014/chart" uri="{C3380CC4-5D6E-409C-BE32-E72D297353CC}">
                <c16:uniqueId val="{00000001-0DCB-4BE3-8D9F-E53E9CD48A17}"/>
              </c:ext>
            </c:extLst>
          </c:dPt>
          <c:dPt>
            <c:idx val="2"/>
            <c:bubble3D val="0"/>
            <c:spPr>
              <a:solidFill>
                <a:srgbClr val="000087"/>
              </a:solidFill>
              <a:ln w="19050">
                <a:solidFill>
                  <a:schemeClr val="lt1"/>
                </a:solidFill>
              </a:ln>
              <a:effectLst/>
            </c:spPr>
            <c:extLst>
              <c:ext xmlns:c16="http://schemas.microsoft.com/office/drawing/2014/chart" uri="{C3380CC4-5D6E-409C-BE32-E72D297353CC}">
                <c16:uniqueId val="{00000002-0DCB-4BE3-8D9F-E53E9CD48A17}"/>
              </c:ext>
            </c:extLst>
          </c:dPt>
          <c:cat>
            <c:strRef>
              <c:f>'3. Visuals'!$M$45:$M$47</c:f>
              <c:strCache>
                <c:ptCount val="3"/>
                <c:pt idx="0">
                  <c:v>Enterprise</c:v>
                </c:pt>
                <c:pt idx="1">
                  <c:v>Midmarket</c:v>
                </c:pt>
                <c:pt idx="2">
                  <c:v>SMB</c:v>
                </c:pt>
              </c:strCache>
            </c:strRef>
          </c:cat>
          <c:val>
            <c:numRef>
              <c:f>'3. Visuals'!$N$45:$N$47</c:f>
              <c:numCache>
                <c:formatCode>_(* #,##0_);_(* \(#,##0\);_(* "-"??_);_(@_)</c:formatCode>
                <c:ptCount val="3"/>
                <c:pt idx="0">
                  <c:v>1220750.0670285714</c:v>
                </c:pt>
                <c:pt idx="1">
                  <c:v>8031254.7532431316</c:v>
                </c:pt>
                <c:pt idx="2">
                  <c:v>4349047.5457603782</c:v>
                </c:pt>
              </c:numCache>
            </c:numRef>
          </c:val>
          <c:extLst>
            <c:ext xmlns:c16="http://schemas.microsoft.com/office/drawing/2014/chart" uri="{C3380CC4-5D6E-409C-BE32-E72D297353CC}">
              <c16:uniqueId val="{00000000-0DCB-4BE3-8D9F-E53E9CD48A1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Logo Count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'3. Visuals'!$E$52</c:f>
              <c:strCache>
                <c:ptCount val="1"/>
                <c:pt idx="0">
                  <c:v>Enterprise</c:v>
                </c:pt>
              </c:strCache>
            </c:strRef>
          </c:tx>
          <c:spPr>
            <a:solidFill>
              <a:srgbClr val="F6D216"/>
            </a:solidFill>
            <a:ln>
              <a:noFill/>
            </a:ln>
            <a:effectLst/>
          </c:spPr>
          <c:invertIfNegative val="0"/>
          <c:cat>
            <c:strRef>
              <c:f>'3. Visuals'!$F$51:$U$51</c:f>
              <c:strCache>
                <c:ptCount val="16"/>
                <c:pt idx="0">
                  <c:v>Q1-22</c:v>
                </c:pt>
                <c:pt idx="1">
                  <c:v>Q2-22</c:v>
                </c:pt>
                <c:pt idx="2">
                  <c:v>Q3-22</c:v>
                </c:pt>
                <c:pt idx="3">
                  <c:v>Q4-22</c:v>
                </c:pt>
                <c:pt idx="4">
                  <c:v>Q1-23</c:v>
                </c:pt>
                <c:pt idx="5">
                  <c:v>Q2-23</c:v>
                </c:pt>
                <c:pt idx="6">
                  <c:v>Q3-23</c:v>
                </c:pt>
                <c:pt idx="7">
                  <c:v>Q4-23</c:v>
                </c:pt>
                <c:pt idx="8">
                  <c:v>Q1-24</c:v>
                </c:pt>
                <c:pt idx="9">
                  <c:v>Q2-24</c:v>
                </c:pt>
                <c:pt idx="10">
                  <c:v>Q3-24</c:v>
                </c:pt>
                <c:pt idx="11">
                  <c:v>Q4-24</c:v>
                </c:pt>
                <c:pt idx="12">
                  <c:v>Q1-25</c:v>
                </c:pt>
                <c:pt idx="13">
                  <c:v>Q2-25</c:v>
                </c:pt>
                <c:pt idx="14">
                  <c:v>Q3-25</c:v>
                </c:pt>
                <c:pt idx="15">
                  <c:v>Q4-25</c:v>
                </c:pt>
              </c:strCache>
            </c:strRef>
          </c:cat>
          <c:val>
            <c:numRef>
              <c:f>'3. Visuals'!$F$52:$U$52</c:f>
              <c:numCache>
                <c:formatCode>_(* #,##0_);_(* \(#,##0\);_(* "-"??_);_(@_)</c:formatCode>
                <c:ptCount val="16"/>
                <c:pt idx="0">
                  <c:v>22</c:v>
                </c:pt>
                <c:pt idx="1">
                  <c:v>24</c:v>
                </c:pt>
                <c:pt idx="2">
                  <c:v>26</c:v>
                </c:pt>
                <c:pt idx="3">
                  <c:v>29</c:v>
                </c:pt>
                <c:pt idx="4">
                  <c:v>31</c:v>
                </c:pt>
                <c:pt idx="5">
                  <c:v>34.290753968253966</c:v>
                </c:pt>
                <c:pt idx="6">
                  <c:v>37.629079365079363</c:v>
                </c:pt>
                <c:pt idx="7">
                  <c:v>40.971085317460314</c:v>
                </c:pt>
                <c:pt idx="8">
                  <c:v>45.135134920634918</c:v>
                </c:pt>
                <c:pt idx="9">
                  <c:v>49.378945574294526</c:v>
                </c:pt>
                <c:pt idx="10">
                  <c:v>54.093497795414457</c:v>
                </c:pt>
                <c:pt idx="11">
                  <c:v>69.12</c:v>
                </c:pt>
                <c:pt idx="12">
                  <c:v>64.27228073605599</c:v>
                </c:pt>
                <c:pt idx="13">
                  <c:v>68.865367811673281</c:v>
                </c:pt>
                <c:pt idx="14">
                  <c:v>73.904792288084209</c:v>
                </c:pt>
                <c:pt idx="15">
                  <c:v>79.494722525352714</c:v>
                </c:pt>
              </c:numCache>
            </c:numRef>
          </c:val>
          <c:extLst>
            <c:ext xmlns:c16="http://schemas.microsoft.com/office/drawing/2014/chart" uri="{C3380CC4-5D6E-409C-BE32-E72D297353CC}">
              <c16:uniqueId val="{00000000-C10D-485B-977B-4002F044C173}"/>
            </c:ext>
          </c:extLst>
        </c:ser>
        <c:ser>
          <c:idx val="1"/>
          <c:order val="1"/>
          <c:tx>
            <c:strRef>
              <c:f>'3. Visuals'!$E$53</c:f>
              <c:strCache>
                <c:ptCount val="1"/>
                <c:pt idx="0">
                  <c:v>Midmarket</c:v>
                </c:pt>
              </c:strCache>
            </c:strRef>
          </c:tx>
          <c:spPr>
            <a:solidFill>
              <a:srgbClr val="61BFB9"/>
            </a:solidFill>
            <a:ln>
              <a:noFill/>
            </a:ln>
            <a:effectLst/>
          </c:spPr>
          <c:invertIfNegative val="0"/>
          <c:cat>
            <c:strRef>
              <c:f>'3. Visuals'!$F$51:$U$51</c:f>
              <c:strCache>
                <c:ptCount val="16"/>
                <c:pt idx="0">
                  <c:v>Q1-22</c:v>
                </c:pt>
                <c:pt idx="1">
                  <c:v>Q2-22</c:v>
                </c:pt>
                <c:pt idx="2">
                  <c:v>Q3-22</c:v>
                </c:pt>
                <c:pt idx="3">
                  <c:v>Q4-22</c:v>
                </c:pt>
                <c:pt idx="4">
                  <c:v>Q1-23</c:v>
                </c:pt>
                <c:pt idx="5">
                  <c:v>Q2-23</c:v>
                </c:pt>
                <c:pt idx="6">
                  <c:v>Q3-23</c:v>
                </c:pt>
                <c:pt idx="7">
                  <c:v>Q4-23</c:v>
                </c:pt>
                <c:pt idx="8">
                  <c:v>Q1-24</c:v>
                </c:pt>
                <c:pt idx="9">
                  <c:v>Q2-24</c:v>
                </c:pt>
                <c:pt idx="10">
                  <c:v>Q3-24</c:v>
                </c:pt>
                <c:pt idx="11">
                  <c:v>Q4-24</c:v>
                </c:pt>
                <c:pt idx="12">
                  <c:v>Q1-25</c:v>
                </c:pt>
                <c:pt idx="13">
                  <c:v>Q2-25</c:v>
                </c:pt>
                <c:pt idx="14">
                  <c:v>Q3-25</c:v>
                </c:pt>
                <c:pt idx="15">
                  <c:v>Q4-25</c:v>
                </c:pt>
              </c:strCache>
            </c:strRef>
          </c:cat>
          <c:val>
            <c:numRef>
              <c:f>'3. Visuals'!$F$53:$U$53</c:f>
              <c:numCache>
                <c:formatCode>_(* #,##0_);_(* \(#,##0\);_(* "-"??_);_(@_)</c:formatCode>
                <c:ptCount val="16"/>
                <c:pt idx="0">
                  <c:v>174</c:v>
                </c:pt>
                <c:pt idx="1">
                  <c:v>202</c:v>
                </c:pt>
                <c:pt idx="2">
                  <c:v>229</c:v>
                </c:pt>
                <c:pt idx="3">
                  <c:v>262</c:v>
                </c:pt>
                <c:pt idx="4">
                  <c:v>295</c:v>
                </c:pt>
                <c:pt idx="5">
                  <c:v>337.30162067562071</c:v>
                </c:pt>
                <c:pt idx="6">
                  <c:v>384.67721074481074</c:v>
                </c:pt>
                <c:pt idx="7">
                  <c:v>428.32993980463976</c:v>
                </c:pt>
                <c:pt idx="8">
                  <c:v>472.9612335571835</c:v>
                </c:pt>
                <c:pt idx="9">
                  <c:v>523.50064937246555</c:v>
                </c:pt>
                <c:pt idx="10">
                  <c:v>579.3612326421561</c:v>
                </c:pt>
                <c:pt idx="11">
                  <c:v>790.92</c:v>
                </c:pt>
                <c:pt idx="12">
                  <c:v>715.91736696524288</c:v>
                </c:pt>
                <c:pt idx="13">
                  <c:v>802.53210784251712</c:v>
                </c:pt>
                <c:pt idx="14">
                  <c:v>897.92806450779699</c:v>
                </c:pt>
                <c:pt idx="15">
                  <c:v>1002.8778184995223</c:v>
                </c:pt>
              </c:numCache>
            </c:numRef>
          </c:val>
          <c:extLst>
            <c:ext xmlns:c16="http://schemas.microsoft.com/office/drawing/2014/chart" uri="{C3380CC4-5D6E-409C-BE32-E72D297353CC}">
              <c16:uniqueId val="{00000001-C10D-485B-977B-4002F044C173}"/>
            </c:ext>
          </c:extLst>
        </c:ser>
        <c:ser>
          <c:idx val="2"/>
          <c:order val="2"/>
          <c:tx>
            <c:strRef>
              <c:f>'3. Visuals'!$E$54</c:f>
              <c:strCache>
                <c:ptCount val="1"/>
                <c:pt idx="0">
                  <c:v>SMB</c:v>
                </c:pt>
              </c:strCache>
            </c:strRef>
          </c:tx>
          <c:spPr>
            <a:solidFill>
              <a:srgbClr val="000087"/>
            </a:solidFill>
            <a:ln>
              <a:noFill/>
            </a:ln>
            <a:effectLst/>
          </c:spPr>
          <c:invertIfNegative val="0"/>
          <c:cat>
            <c:strRef>
              <c:f>'3. Visuals'!$F$51:$U$51</c:f>
              <c:strCache>
                <c:ptCount val="16"/>
                <c:pt idx="0">
                  <c:v>Q1-22</c:v>
                </c:pt>
                <c:pt idx="1">
                  <c:v>Q2-22</c:v>
                </c:pt>
                <c:pt idx="2">
                  <c:v>Q3-22</c:v>
                </c:pt>
                <c:pt idx="3">
                  <c:v>Q4-22</c:v>
                </c:pt>
                <c:pt idx="4">
                  <c:v>Q1-23</c:v>
                </c:pt>
                <c:pt idx="5">
                  <c:v>Q2-23</c:v>
                </c:pt>
                <c:pt idx="6">
                  <c:v>Q3-23</c:v>
                </c:pt>
                <c:pt idx="7">
                  <c:v>Q4-23</c:v>
                </c:pt>
                <c:pt idx="8">
                  <c:v>Q1-24</c:v>
                </c:pt>
                <c:pt idx="9">
                  <c:v>Q2-24</c:v>
                </c:pt>
                <c:pt idx="10">
                  <c:v>Q3-24</c:v>
                </c:pt>
                <c:pt idx="11">
                  <c:v>Q4-24</c:v>
                </c:pt>
                <c:pt idx="12">
                  <c:v>Q1-25</c:v>
                </c:pt>
                <c:pt idx="13">
                  <c:v>Q2-25</c:v>
                </c:pt>
                <c:pt idx="14">
                  <c:v>Q3-25</c:v>
                </c:pt>
                <c:pt idx="15">
                  <c:v>Q4-25</c:v>
                </c:pt>
              </c:strCache>
            </c:strRef>
          </c:cat>
          <c:val>
            <c:numRef>
              <c:f>'3. Visuals'!$F$54:$U$54</c:f>
              <c:numCache>
                <c:formatCode>_(* #,##0_);_(* \(#,##0\);_(* "-"??_);_(@_)</c:formatCode>
                <c:ptCount val="16"/>
                <c:pt idx="0">
                  <c:v>276</c:v>
                </c:pt>
                <c:pt idx="1">
                  <c:v>312</c:v>
                </c:pt>
                <c:pt idx="2">
                  <c:v>342</c:v>
                </c:pt>
                <c:pt idx="3">
                  <c:v>398</c:v>
                </c:pt>
                <c:pt idx="4">
                  <c:v>444</c:v>
                </c:pt>
                <c:pt idx="5">
                  <c:v>510.35304985754988</c:v>
                </c:pt>
                <c:pt idx="6">
                  <c:v>581.52437830687836</c:v>
                </c:pt>
                <c:pt idx="7">
                  <c:v>641.58387291412305</c:v>
                </c:pt>
                <c:pt idx="8">
                  <c:v>710.31763878713878</c:v>
                </c:pt>
                <c:pt idx="9">
                  <c:v>783.10582293805305</c:v>
                </c:pt>
                <c:pt idx="10">
                  <c:v>867.32499123724358</c:v>
                </c:pt>
                <c:pt idx="11">
                  <c:v>1166.78</c:v>
                </c:pt>
                <c:pt idx="12">
                  <c:v>1058.375772073686</c:v>
                </c:pt>
                <c:pt idx="13">
                  <c:v>1165.4453945478681</c:v>
                </c:pt>
                <c:pt idx="14">
                  <c:v>1285.0086356294942</c:v>
                </c:pt>
                <c:pt idx="15">
                  <c:v>1413.9681459056724</c:v>
                </c:pt>
              </c:numCache>
            </c:numRef>
          </c:val>
          <c:extLst>
            <c:ext xmlns:c16="http://schemas.microsoft.com/office/drawing/2014/chart" uri="{C3380CC4-5D6E-409C-BE32-E72D297353CC}">
              <c16:uniqueId val="{00000002-C10D-485B-977B-4002F044C173}"/>
            </c:ext>
          </c:extLst>
        </c:ser>
        <c:dLbls>
          <c:showLegendKey val="0"/>
          <c:showVal val="0"/>
          <c:showCatName val="0"/>
          <c:showSerName val="0"/>
          <c:showPercent val="0"/>
          <c:showBubbleSize val="0"/>
        </c:dLbls>
        <c:gapWidth val="150"/>
        <c:overlap val="100"/>
        <c:axId val="495099648"/>
        <c:axId val="495102976"/>
      </c:barChart>
      <c:catAx>
        <c:axId val="49509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102976"/>
        <c:crosses val="autoZero"/>
        <c:auto val="1"/>
        <c:lblAlgn val="ctr"/>
        <c:lblOffset val="100"/>
        <c:noMultiLvlLbl val="0"/>
      </c:catAx>
      <c:valAx>
        <c:axId val="49510297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5099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783744</xdr:colOff>
      <xdr:row>1</xdr:row>
      <xdr:rowOff>88265</xdr:rowOff>
    </xdr:from>
    <xdr:to>
      <xdr:col>9</xdr:col>
      <xdr:colOff>552449</xdr:colOff>
      <xdr:row>2</xdr:row>
      <xdr:rowOff>254000</xdr:rowOff>
    </xdr:to>
    <xdr:pic>
      <xdr:nvPicPr>
        <xdr:cNvPr id="2" name="Picture 1">
          <a:extLst>
            <a:ext uri="{FF2B5EF4-FFF2-40B4-BE49-F238E27FC236}">
              <a16:creationId xmlns:a16="http://schemas.microsoft.com/office/drawing/2014/main" id="{78AEC752-93F4-446D-A155-B72307CC5A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8844" y="329565"/>
          <a:ext cx="1419705" cy="419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434340</xdr:colOff>
      <xdr:row>2</xdr:row>
      <xdr:rowOff>56197</xdr:rowOff>
    </xdr:from>
    <xdr:to>
      <xdr:col>7</xdr:col>
      <xdr:colOff>466725</xdr:colOff>
      <xdr:row>17</xdr:row>
      <xdr:rowOff>79057</xdr:rowOff>
    </xdr:to>
    <xdr:graphicFrame macro="">
      <xdr:nvGraphicFramePr>
        <xdr:cNvPr id="2" name="Chart 1">
          <a:extLst>
            <a:ext uri="{FF2B5EF4-FFF2-40B4-BE49-F238E27FC236}">
              <a16:creationId xmlns:a16="http://schemas.microsoft.com/office/drawing/2014/main" id="{3E57C535-A655-56FF-5567-8E4315CD77E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628650</xdr:colOff>
      <xdr:row>2</xdr:row>
      <xdr:rowOff>31432</xdr:rowOff>
    </xdr:from>
    <xdr:to>
      <xdr:col>13</xdr:col>
      <xdr:colOff>582930</xdr:colOff>
      <xdr:row>17</xdr:row>
      <xdr:rowOff>58102</xdr:rowOff>
    </xdr:to>
    <xdr:graphicFrame macro="">
      <xdr:nvGraphicFramePr>
        <xdr:cNvPr id="3" name="Chart 2">
          <a:extLst>
            <a:ext uri="{FF2B5EF4-FFF2-40B4-BE49-F238E27FC236}">
              <a16:creationId xmlns:a16="http://schemas.microsoft.com/office/drawing/2014/main" id="{AABFCB73-3A10-04A4-5F9D-EBF6CAD54D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83820</xdr:colOff>
      <xdr:row>2</xdr:row>
      <xdr:rowOff>19050</xdr:rowOff>
    </xdr:from>
    <xdr:to>
      <xdr:col>21</xdr:col>
      <xdr:colOff>289560</xdr:colOff>
      <xdr:row>17</xdr:row>
      <xdr:rowOff>19050</xdr:rowOff>
    </xdr:to>
    <xdr:graphicFrame macro="">
      <xdr:nvGraphicFramePr>
        <xdr:cNvPr id="4" name="Chart 3">
          <a:extLst>
            <a:ext uri="{FF2B5EF4-FFF2-40B4-BE49-F238E27FC236}">
              <a16:creationId xmlns:a16="http://schemas.microsoft.com/office/drawing/2014/main" id="{00DD02C2-6152-D028-23B9-9ACC9C9ECA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3">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5353A80-8D88-4070-9D31-92F16CDA2F24}">
  <we:reference id="wa200000513" version="1.0.0.0" store="en-US" storeType="OMEX"/>
  <we:alternateReferences>
    <we:reference id="wa200000513" version="1.0.0.0" store="wa200000513"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289F7-0F43-4C84-B102-B2217BB8D8AC}">
  <sheetPr>
    <tabColor rgb="FF61BFB9"/>
  </sheetPr>
  <dimension ref="B2:J57"/>
  <sheetViews>
    <sheetView tabSelected="1" zoomScale="120" zoomScaleNormal="120" workbookViewId="0">
      <selection activeCell="M11" sqref="M11"/>
    </sheetView>
  </sheetViews>
  <sheetFormatPr defaultColWidth="10.81640625" defaultRowHeight="17.5" x14ac:dyDescent="0.35"/>
  <cols>
    <col min="1" max="1" width="3.36328125" style="4" customWidth="1"/>
    <col min="2" max="2" width="5.36328125" style="4" customWidth="1"/>
    <col min="3" max="3" width="16.81640625" style="4" customWidth="1"/>
    <col min="4" max="13" width="10.81640625" style="4"/>
    <col min="14" max="14" width="15" style="4" customWidth="1"/>
    <col min="15" max="16384" width="10.81640625" style="4"/>
  </cols>
  <sheetData>
    <row r="2" spans="2:10" ht="19.5" x14ac:dyDescent="0.35">
      <c r="B2" s="2" t="s">
        <v>82</v>
      </c>
    </row>
    <row r="3" spans="2:10" s="1" customFormat="1" ht="23" x14ac:dyDescent="0.45">
      <c r="B3" s="3" t="s">
        <v>83</v>
      </c>
    </row>
    <row r="6" spans="2:10" s="2" customFormat="1" ht="19.5" x14ac:dyDescent="0.35">
      <c r="B6" s="14" t="s">
        <v>72</v>
      </c>
      <c r="C6" s="5"/>
      <c r="D6" s="6"/>
      <c r="E6" s="6"/>
      <c r="F6" s="6"/>
      <c r="G6" s="6"/>
      <c r="H6" s="6"/>
      <c r="I6" s="6"/>
      <c r="J6" s="6"/>
    </row>
    <row r="7" spans="2:10" ht="7" customHeight="1" x14ac:dyDescent="0.35"/>
    <row r="8" spans="2:10" ht="16" customHeight="1" x14ac:dyDescent="0.35">
      <c r="C8" s="90" t="s">
        <v>87</v>
      </c>
      <c r="D8" s="91"/>
      <c r="E8" s="91"/>
      <c r="F8" s="91"/>
      <c r="G8" s="91"/>
      <c r="H8" s="91"/>
      <c r="I8" s="91"/>
      <c r="J8" s="92"/>
    </row>
    <row r="9" spans="2:10" x14ac:dyDescent="0.35">
      <c r="C9" s="90"/>
      <c r="D9" s="91"/>
      <c r="E9" s="91"/>
      <c r="F9" s="91"/>
      <c r="G9" s="91"/>
      <c r="H9" s="91"/>
      <c r="I9" s="91"/>
      <c r="J9" s="92"/>
    </row>
    <row r="10" spans="2:10" x14ac:dyDescent="0.35">
      <c r="C10" s="90"/>
      <c r="D10" s="91"/>
      <c r="E10" s="91"/>
      <c r="F10" s="91"/>
      <c r="G10" s="91"/>
      <c r="H10" s="91"/>
      <c r="I10" s="91"/>
      <c r="J10" s="92"/>
    </row>
    <row r="11" spans="2:10" x14ac:dyDescent="0.35">
      <c r="C11" s="90"/>
      <c r="D11" s="91"/>
      <c r="E11" s="91"/>
      <c r="F11" s="91"/>
      <c r="G11" s="91"/>
      <c r="H11" s="91"/>
      <c r="I11" s="91"/>
      <c r="J11" s="92"/>
    </row>
    <row r="12" spans="2:10" x14ac:dyDescent="0.35">
      <c r="C12" s="90"/>
      <c r="D12" s="91"/>
      <c r="E12" s="91"/>
      <c r="F12" s="91"/>
      <c r="G12" s="91"/>
      <c r="H12" s="91"/>
      <c r="I12" s="91"/>
      <c r="J12" s="92"/>
    </row>
    <row r="13" spans="2:10" x14ac:dyDescent="0.35">
      <c r="C13" s="90"/>
      <c r="D13" s="91"/>
      <c r="E13" s="91"/>
      <c r="F13" s="91"/>
      <c r="G13" s="91"/>
      <c r="H13" s="91"/>
      <c r="I13" s="91"/>
      <c r="J13" s="92"/>
    </row>
    <row r="14" spans="2:10" x14ac:dyDescent="0.35">
      <c r="C14" s="90"/>
      <c r="D14" s="91"/>
      <c r="E14" s="91"/>
      <c r="F14" s="91"/>
      <c r="G14" s="91"/>
      <c r="H14" s="91"/>
      <c r="I14" s="91"/>
      <c r="J14" s="92"/>
    </row>
    <row r="15" spans="2:10" x14ac:dyDescent="0.35">
      <c r="C15" s="90"/>
      <c r="D15" s="91"/>
      <c r="E15" s="91"/>
      <c r="F15" s="91"/>
      <c r="G15" s="91"/>
      <c r="H15" s="91"/>
      <c r="I15" s="91"/>
      <c r="J15" s="92"/>
    </row>
    <row r="16" spans="2:10" x14ac:dyDescent="0.35">
      <c r="C16" s="90"/>
      <c r="D16" s="91"/>
      <c r="E16" s="91"/>
      <c r="F16" s="91"/>
      <c r="G16" s="91"/>
      <c r="H16" s="91"/>
      <c r="I16" s="91"/>
      <c r="J16" s="92"/>
    </row>
    <row r="17" spans="3:10" x14ac:dyDescent="0.35">
      <c r="C17" s="90"/>
      <c r="D17" s="91"/>
      <c r="E17" s="91"/>
      <c r="F17" s="91"/>
      <c r="G17" s="91"/>
      <c r="H17" s="91"/>
      <c r="I17" s="91"/>
      <c r="J17" s="92"/>
    </row>
    <row r="18" spans="3:10" x14ac:dyDescent="0.35">
      <c r="C18" s="90"/>
      <c r="D18" s="91"/>
      <c r="E18" s="91"/>
      <c r="F18" s="91"/>
      <c r="G18" s="91"/>
      <c r="H18" s="91"/>
      <c r="I18" s="91"/>
      <c r="J18" s="92"/>
    </row>
    <row r="19" spans="3:10" x14ac:dyDescent="0.35">
      <c r="C19" s="90"/>
      <c r="D19" s="91"/>
      <c r="E19" s="91"/>
      <c r="F19" s="91"/>
      <c r="G19" s="91"/>
      <c r="H19" s="91"/>
      <c r="I19" s="91"/>
      <c r="J19" s="92"/>
    </row>
    <row r="20" spans="3:10" x14ac:dyDescent="0.35">
      <c r="C20" s="90"/>
      <c r="D20" s="91"/>
      <c r="E20" s="91"/>
      <c r="F20" s="91"/>
      <c r="G20" s="91"/>
      <c r="H20" s="91"/>
      <c r="I20" s="91"/>
      <c r="J20" s="92"/>
    </row>
    <row r="21" spans="3:10" x14ac:dyDescent="0.35">
      <c r="C21" s="90"/>
      <c r="D21" s="91"/>
      <c r="E21" s="91"/>
      <c r="F21" s="91"/>
      <c r="G21" s="91"/>
      <c r="H21" s="91"/>
      <c r="I21" s="91"/>
      <c r="J21" s="92"/>
    </row>
    <row r="22" spans="3:10" x14ac:dyDescent="0.35">
      <c r="C22" s="90"/>
      <c r="D22" s="91"/>
      <c r="E22" s="91"/>
      <c r="F22" s="91"/>
      <c r="G22" s="91"/>
      <c r="H22" s="91"/>
      <c r="I22" s="91"/>
      <c r="J22" s="92"/>
    </row>
    <row r="23" spans="3:10" x14ac:dyDescent="0.35">
      <c r="C23" s="90"/>
      <c r="D23" s="91"/>
      <c r="E23" s="91"/>
      <c r="F23" s="91"/>
      <c r="G23" s="91"/>
      <c r="H23" s="91"/>
      <c r="I23" s="91"/>
      <c r="J23" s="92"/>
    </row>
    <row r="24" spans="3:10" x14ac:dyDescent="0.35">
      <c r="C24" s="90"/>
      <c r="D24" s="91"/>
      <c r="E24" s="91"/>
      <c r="F24" s="91"/>
      <c r="G24" s="91"/>
      <c r="H24" s="91"/>
      <c r="I24" s="91"/>
      <c r="J24" s="92"/>
    </row>
    <row r="25" spans="3:10" x14ac:dyDescent="0.35">
      <c r="C25" s="90"/>
      <c r="D25" s="91"/>
      <c r="E25" s="91"/>
      <c r="F25" s="91"/>
      <c r="G25" s="91"/>
      <c r="H25" s="91"/>
      <c r="I25" s="91"/>
      <c r="J25" s="92"/>
    </row>
    <row r="26" spans="3:10" x14ac:dyDescent="0.35">
      <c r="C26" s="90"/>
      <c r="D26" s="91"/>
      <c r="E26" s="91"/>
      <c r="F26" s="91"/>
      <c r="G26" s="91"/>
      <c r="H26" s="91"/>
      <c r="I26" s="91"/>
      <c r="J26" s="92"/>
    </row>
    <row r="27" spans="3:10" x14ac:dyDescent="0.35">
      <c r="C27" s="90"/>
      <c r="D27" s="91"/>
      <c r="E27" s="91"/>
      <c r="F27" s="91"/>
      <c r="G27" s="91"/>
      <c r="H27" s="91"/>
      <c r="I27" s="91"/>
      <c r="J27" s="92"/>
    </row>
    <row r="28" spans="3:10" x14ac:dyDescent="0.35">
      <c r="C28" s="90"/>
      <c r="D28" s="91"/>
      <c r="E28" s="91"/>
      <c r="F28" s="91"/>
      <c r="G28" s="91"/>
      <c r="H28" s="91"/>
      <c r="I28" s="91"/>
      <c r="J28" s="92"/>
    </row>
    <row r="29" spans="3:10" x14ac:dyDescent="0.35">
      <c r="C29" s="90"/>
      <c r="D29" s="91"/>
      <c r="E29" s="91"/>
      <c r="F29" s="91"/>
      <c r="G29" s="91"/>
      <c r="H29" s="91"/>
      <c r="I29" s="91"/>
      <c r="J29" s="92"/>
    </row>
    <row r="30" spans="3:10" x14ac:dyDescent="0.35">
      <c r="C30" s="90"/>
      <c r="D30" s="91"/>
      <c r="E30" s="91"/>
      <c r="F30" s="91"/>
      <c r="G30" s="91"/>
      <c r="H30" s="91"/>
      <c r="I30" s="91"/>
      <c r="J30" s="92"/>
    </row>
    <row r="31" spans="3:10" x14ac:dyDescent="0.35">
      <c r="C31" s="90"/>
      <c r="D31" s="91"/>
      <c r="E31" s="91"/>
      <c r="F31" s="91"/>
      <c r="G31" s="91"/>
      <c r="H31" s="91"/>
      <c r="I31" s="91"/>
      <c r="J31" s="92"/>
    </row>
    <row r="32" spans="3:10" x14ac:dyDescent="0.35">
      <c r="C32" s="90"/>
      <c r="D32" s="91"/>
      <c r="E32" s="91"/>
      <c r="F32" s="91"/>
      <c r="G32" s="91"/>
      <c r="H32" s="91"/>
      <c r="I32" s="91"/>
      <c r="J32" s="92"/>
    </row>
    <row r="33" spans="2:10" x14ac:dyDescent="0.35">
      <c r="C33" s="90"/>
      <c r="D33" s="91"/>
      <c r="E33" s="91"/>
      <c r="F33" s="91"/>
      <c r="G33" s="91"/>
      <c r="H33" s="91"/>
      <c r="I33" s="91"/>
      <c r="J33" s="92"/>
    </row>
    <row r="35" spans="2:10" s="2" customFormat="1" ht="19.5" x14ac:dyDescent="0.35">
      <c r="B35" s="14" t="s">
        <v>73</v>
      </c>
      <c r="C35" s="5"/>
      <c r="D35" s="6"/>
      <c r="E35" s="6"/>
      <c r="F35" s="6"/>
      <c r="G35" s="6"/>
      <c r="H35" s="6"/>
      <c r="I35" s="6"/>
      <c r="J35" s="6"/>
    </row>
    <row r="36" spans="2:10" ht="7" customHeight="1" x14ac:dyDescent="0.35">
      <c r="C36" s="7"/>
      <c r="D36" s="8"/>
      <c r="E36" s="8"/>
      <c r="F36" s="8"/>
      <c r="G36" s="8"/>
      <c r="H36" s="8"/>
      <c r="I36" s="8"/>
      <c r="J36" s="9"/>
    </row>
    <row r="37" spans="2:10" x14ac:dyDescent="0.35">
      <c r="C37" s="93" t="s">
        <v>60</v>
      </c>
      <c r="D37" s="95" t="s">
        <v>74</v>
      </c>
      <c r="E37" s="95" t="s">
        <v>85</v>
      </c>
      <c r="F37" s="95"/>
      <c r="G37" s="95"/>
      <c r="H37" s="95"/>
      <c r="I37" s="95"/>
      <c r="J37" s="97"/>
    </row>
    <row r="38" spans="2:10" x14ac:dyDescent="0.35">
      <c r="C38" s="93"/>
      <c r="D38" s="95"/>
      <c r="E38" s="95"/>
      <c r="F38" s="95"/>
      <c r="G38" s="95"/>
      <c r="H38" s="95"/>
      <c r="I38" s="95"/>
      <c r="J38" s="97"/>
    </row>
    <row r="39" spans="2:10" x14ac:dyDescent="0.35">
      <c r="C39" s="93"/>
      <c r="D39" s="95"/>
      <c r="E39" s="95"/>
      <c r="F39" s="95"/>
      <c r="G39" s="95"/>
      <c r="H39" s="95"/>
      <c r="I39" s="95"/>
      <c r="J39" s="97"/>
    </row>
    <row r="40" spans="2:10" x14ac:dyDescent="0.35">
      <c r="C40" s="93"/>
      <c r="D40" s="95"/>
      <c r="E40" s="95"/>
      <c r="F40" s="95"/>
      <c r="G40" s="95"/>
      <c r="H40" s="95"/>
      <c r="I40" s="95"/>
      <c r="J40" s="97"/>
    </row>
    <row r="41" spans="2:10" x14ac:dyDescent="0.35">
      <c r="C41" s="94"/>
      <c r="D41" s="96"/>
      <c r="E41" s="96"/>
      <c r="F41" s="96"/>
      <c r="G41" s="96"/>
      <c r="H41" s="96"/>
      <c r="I41" s="96"/>
      <c r="J41" s="98"/>
    </row>
    <row r="42" spans="2:10" ht="18" customHeight="1" x14ac:dyDescent="0.35">
      <c r="C42" s="93" t="s">
        <v>84</v>
      </c>
      <c r="D42" s="95" t="s">
        <v>75</v>
      </c>
      <c r="E42" s="95" t="s">
        <v>86</v>
      </c>
      <c r="F42" s="95"/>
      <c r="G42" s="95"/>
      <c r="H42" s="95"/>
      <c r="I42" s="95"/>
      <c r="J42" s="97"/>
    </row>
    <row r="43" spans="2:10" x14ac:dyDescent="0.35">
      <c r="C43" s="93"/>
      <c r="D43" s="95"/>
      <c r="E43" s="95"/>
      <c r="F43" s="95"/>
      <c r="G43" s="95"/>
      <c r="H43" s="95"/>
      <c r="I43" s="95"/>
      <c r="J43" s="97"/>
    </row>
    <row r="44" spans="2:10" x14ac:dyDescent="0.35">
      <c r="C44" s="94"/>
      <c r="D44" s="96"/>
      <c r="E44" s="96"/>
      <c r="F44" s="96"/>
      <c r="G44" s="96"/>
      <c r="H44" s="96"/>
      <c r="I44" s="96"/>
      <c r="J44" s="98"/>
    </row>
    <row r="45" spans="2:10" ht="7" customHeight="1" x14ac:dyDescent="0.35">
      <c r="C45" s="10"/>
      <c r="D45" s="11"/>
      <c r="E45" s="11"/>
      <c r="F45" s="11"/>
      <c r="G45" s="11"/>
      <c r="H45" s="11"/>
      <c r="I45" s="11"/>
      <c r="J45" s="12"/>
    </row>
    <row r="47" spans="2:10" s="2" customFormat="1" ht="19.5" x14ac:dyDescent="0.35">
      <c r="B47" s="14" t="s">
        <v>76</v>
      </c>
      <c r="C47" s="5"/>
      <c r="D47" s="6"/>
      <c r="E47" s="6"/>
      <c r="F47" s="6"/>
      <c r="G47" s="6"/>
      <c r="H47" s="6"/>
      <c r="I47" s="6"/>
      <c r="J47" s="6"/>
    </row>
    <row r="48" spans="2:10" ht="7" customHeight="1" x14ac:dyDescent="0.35">
      <c r="C48" s="7"/>
      <c r="D48" s="8"/>
      <c r="E48" s="8"/>
      <c r="F48" s="8"/>
      <c r="G48" s="8"/>
      <c r="H48" s="8"/>
      <c r="I48" s="8"/>
      <c r="J48" s="9"/>
    </row>
    <row r="49" spans="3:10" s="13" customFormat="1" ht="16" customHeight="1" x14ac:dyDescent="0.35">
      <c r="C49" s="78" t="s">
        <v>77</v>
      </c>
      <c r="D49" s="88" t="s">
        <v>78</v>
      </c>
      <c r="E49" s="82" t="s">
        <v>114</v>
      </c>
      <c r="F49" s="82"/>
      <c r="G49" s="82"/>
      <c r="H49" s="82"/>
      <c r="I49" s="82"/>
      <c r="J49" s="83"/>
    </row>
    <row r="50" spans="3:10" s="13" customFormat="1" ht="22.5" customHeight="1" x14ac:dyDescent="0.35">
      <c r="C50" s="79"/>
      <c r="D50" s="89"/>
      <c r="E50" s="84"/>
      <c r="F50" s="84"/>
      <c r="G50" s="84"/>
      <c r="H50" s="84"/>
      <c r="I50" s="84"/>
      <c r="J50" s="85"/>
    </row>
    <row r="51" spans="3:10" s="13" customFormat="1" x14ac:dyDescent="0.35">
      <c r="C51" s="15"/>
      <c r="D51" s="16"/>
      <c r="E51" s="16"/>
      <c r="F51" s="16"/>
      <c r="G51" s="16"/>
      <c r="H51" s="16"/>
      <c r="I51" s="16"/>
      <c r="J51" s="17"/>
    </row>
    <row r="52" spans="3:10" s="13" customFormat="1" ht="18" customHeight="1" x14ac:dyDescent="0.35">
      <c r="C52" s="78" t="s">
        <v>79</v>
      </c>
      <c r="D52" s="80" t="s">
        <v>78</v>
      </c>
      <c r="E52" s="82" t="s">
        <v>94</v>
      </c>
      <c r="F52" s="82"/>
      <c r="G52" s="82"/>
      <c r="H52" s="82"/>
      <c r="I52" s="82"/>
      <c r="J52" s="83"/>
    </row>
    <row r="53" spans="3:10" s="13" customFormat="1" ht="29.5" customHeight="1" x14ac:dyDescent="0.35">
      <c r="C53" s="79"/>
      <c r="D53" s="81"/>
      <c r="E53" s="84"/>
      <c r="F53" s="84"/>
      <c r="G53" s="84"/>
      <c r="H53" s="84"/>
      <c r="I53" s="84"/>
      <c r="J53" s="85"/>
    </row>
    <row r="54" spans="3:10" s="13" customFormat="1" x14ac:dyDescent="0.35">
      <c r="C54" s="15"/>
      <c r="D54" s="16"/>
      <c r="E54" s="16"/>
      <c r="F54" s="16"/>
      <c r="G54" s="16"/>
      <c r="H54" s="16"/>
      <c r="I54" s="16"/>
      <c r="J54" s="17"/>
    </row>
    <row r="55" spans="3:10" s="13" customFormat="1" ht="18" customHeight="1" x14ac:dyDescent="0.35">
      <c r="C55" s="78" t="s">
        <v>80</v>
      </c>
      <c r="D55" s="86" t="s">
        <v>78</v>
      </c>
      <c r="E55" s="82" t="s">
        <v>81</v>
      </c>
      <c r="F55" s="82"/>
      <c r="G55" s="82"/>
      <c r="H55" s="82"/>
      <c r="I55" s="82"/>
      <c r="J55" s="83"/>
    </row>
    <row r="56" spans="3:10" s="13" customFormat="1" ht="32" customHeight="1" x14ac:dyDescent="0.35">
      <c r="C56" s="79"/>
      <c r="D56" s="87"/>
      <c r="E56" s="84"/>
      <c r="F56" s="84"/>
      <c r="G56" s="84"/>
      <c r="H56" s="84"/>
      <c r="I56" s="84"/>
      <c r="J56" s="85"/>
    </row>
    <row r="57" spans="3:10" ht="7" customHeight="1" x14ac:dyDescent="0.35">
      <c r="C57" s="10"/>
      <c r="D57" s="11"/>
      <c r="E57" s="11"/>
      <c r="F57" s="11"/>
      <c r="G57" s="11"/>
      <c r="H57" s="11"/>
      <c r="I57" s="11"/>
      <c r="J57" s="12"/>
    </row>
  </sheetData>
  <mergeCells count="16">
    <mergeCell ref="C49:C50"/>
    <mergeCell ref="D49:D50"/>
    <mergeCell ref="E49:J50"/>
    <mergeCell ref="C8:J33"/>
    <mergeCell ref="C37:C41"/>
    <mergeCell ref="D37:D41"/>
    <mergeCell ref="E37:J41"/>
    <mergeCell ref="C42:C44"/>
    <mergeCell ref="D42:D44"/>
    <mergeCell ref="E42:J44"/>
    <mergeCell ref="C52:C53"/>
    <mergeCell ref="D52:D53"/>
    <mergeCell ref="E52:J53"/>
    <mergeCell ref="C55:C56"/>
    <mergeCell ref="D55:D56"/>
    <mergeCell ref="E55:J56"/>
  </mergeCells>
  <conditionalFormatting sqref="D49">
    <cfRule type="expression" dxfId="39" priority="1">
      <formula>D$11="Actuals"</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1636-F11F-4635-B8EC-3E86140A638E}">
  <dimension ref="A1:CU210"/>
  <sheetViews>
    <sheetView showGridLines="0" zoomScaleNormal="100" workbookViewId="0">
      <pane xSplit="5" ySplit="6" topLeftCell="R7" activePane="bottomRight" state="frozen"/>
      <selection pane="topRight" activeCell="F1" sqref="F1"/>
      <selection pane="bottomLeft" activeCell="A5" sqref="A5"/>
      <selection pane="bottomRight" activeCell="R127" sqref="R127"/>
    </sheetView>
  </sheetViews>
  <sheetFormatPr defaultColWidth="8.81640625" defaultRowHeight="13.5" outlineLevelCol="1" x14ac:dyDescent="0.3"/>
  <cols>
    <col min="1" max="1" width="2.1796875" style="36" customWidth="1"/>
    <col min="2" max="2" width="4.1796875" style="36" customWidth="1"/>
    <col min="3" max="3" width="14.54296875" style="36" customWidth="1"/>
    <col min="4" max="4" width="18.453125" style="62" bestFit="1" customWidth="1"/>
    <col min="5" max="5" width="21.81640625" style="47" customWidth="1"/>
    <col min="6" max="16" width="13.26953125" style="36" hidden="1" customWidth="1" outlineLevel="1"/>
    <col min="17" max="17" width="14.54296875" style="36" hidden="1" customWidth="1" outlineLevel="1"/>
    <col min="18" max="18" width="14.54296875" style="38" bestFit="1" customWidth="1" collapsed="1"/>
    <col min="19" max="19" width="2.81640625" style="36" customWidth="1"/>
    <col min="20" max="31" width="14.54296875" style="36" bestFit="1" customWidth="1"/>
    <col min="32" max="32" width="14.54296875" style="38" bestFit="1" customWidth="1"/>
    <col min="33" max="33" width="2.81640625" style="36" customWidth="1"/>
    <col min="34" max="45" width="14.54296875" style="36" bestFit="1" customWidth="1"/>
    <col min="46" max="46" width="15.81640625" style="38" bestFit="1" customWidth="1"/>
    <col min="47" max="47" width="2.81640625" style="36" customWidth="1"/>
    <col min="48" max="59" width="14.54296875" style="36" bestFit="1" customWidth="1"/>
    <col min="60" max="60" width="15.81640625" style="38" bestFit="1" customWidth="1"/>
    <col min="61" max="16384" width="8.81640625" style="36"/>
  </cols>
  <sheetData>
    <row r="1" spans="1:99" s="30" customFormat="1" ht="29.5" customHeight="1" x14ac:dyDescent="0.3">
      <c r="A1" s="18"/>
      <c r="B1" s="18"/>
      <c r="C1" s="19" t="s">
        <v>60</v>
      </c>
      <c r="D1" s="57"/>
      <c r="E1" s="20"/>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row>
    <row r="2" spans="1:99" s="31" customFormat="1" ht="5.5" customHeight="1" thickBot="1" x14ac:dyDescent="0.35">
      <c r="D2" s="58"/>
      <c r="E2" s="32"/>
      <c r="F2" s="33" t="s">
        <v>61</v>
      </c>
      <c r="G2" s="33" t="s">
        <v>61</v>
      </c>
      <c r="H2" s="33" t="s">
        <v>61</v>
      </c>
      <c r="I2" s="33" t="s">
        <v>61</v>
      </c>
      <c r="J2" s="33" t="s">
        <v>61</v>
      </c>
      <c r="K2" s="33" t="s">
        <v>61</v>
      </c>
      <c r="L2" s="33" t="s">
        <v>61</v>
      </c>
      <c r="M2" s="33" t="s">
        <v>61</v>
      </c>
      <c r="N2" s="33" t="s">
        <v>61</v>
      </c>
      <c r="O2" s="33" t="s">
        <v>61</v>
      </c>
      <c r="P2" s="33" t="s">
        <v>61</v>
      </c>
      <c r="Q2" s="33" t="s">
        <v>61</v>
      </c>
      <c r="R2" s="34"/>
      <c r="S2" s="33"/>
      <c r="T2" s="33" t="s">
        <v>61</v>
      </c>
      <c r="U2" s="33" t="s">
        <v>61</v>
      </c>
      <c r="V2" s="33" t="s">
        <v>61</v>
      </c>
      <c r="W2" s="33" t="s">
        <v>61</v>
      </c>
      <c r="X2" s="33" t="s">
        <v>61</v>
      </c>
      <c r="Y2" s="33" t="s">
        <v>61</v>
      </c>
      <c r="Z2" s="33" t="s">
        <v>61</v>
      </c>
      <c r="AA2" s="33" t="s">
        <v>61</v>
      </c>
      <c r="AB2" s="33" t="s">
        <v>61</v>
      </c>
      <c r="AC2" s="33" t="s">
        <v>61</v>
      </c>
      <c r="AD2" s="33" t="s">
        <v>61</v>
      </c>
      <c r="AE2" s="33" t="s">
        <v>61</v>
      </c>
      <c r="AF2" s="34"/>
      <c r="AG2" s="33"/>
      <c r="AH2" s="33" t="s">
        <v>61</v>
      </c>
      <c r="AI2" s="33" t="s">
        <v>61</v>
      </c>
      <c r="AJ2" s="33" t="s">
        <v>61</v>
      </c>
      <c r="AK2" s="33" t="s">
        <v>61</v>
      </c>
      <c r="AL2" s="33" t="s">
        <v>61</v>
      </c>
      <c r="AM2" s="33" t="s">
        <v>61</v>
      </c>
      <c r="AN2" s="33" t="s">
        <v>61</v>
      </c>
      <c r="AO2" s="33" t="s">
        <v>61</v>
      </c>
      <c r="AP2" s="33" t="s">
        <v>61</v>
      </c>
      <c r="AQ2" s="33" t="s">
        <v>61</v>
      </c>
      <c r="AR2" s="33" t="s">
        <v>61</v>
      </c>
      <c r="AS2" s="33" t="s">
        <v>61</v>
      </c>
      <c r="AT2" s="34"/>
      <c r="AU2" s="33"/>
      <c r="AV2" s="33"/>
      <c r="AW2" s="33"/>
      <c r="AX2" s="33"/>
      <c r="AY2" s="33"/>
      <c r="AZ2" s="33"/>
      <c r="BA2" s="33"/>
      <c r="BB2" s="33"/>
      <c r="BC2" s="33"/>
      <c r="BD2" s="33"/>
      <c r="BE2" s="33"/>
      <c r="BF2" s="33"/>
      <c r="BG2" s="33"/>
      <c r="BH2" s="34"/>
    </row>
    <row r="3" spans="1:99" s="69" customFormat="1" ht="14" thickBot="1" x14ac:dyDescent="0.4">
      <c r="C3" s="77" t="s">
        <v>98</v>
      </c>
      <c r="D3" s="75" t="s">
        <v>49</v>
      </c>
      <c r="E3" s="70"/>
      <c r="F3" s="71" t="s">
        <v>61</v>
      </c>
      <c r="G3" s="71" t="s">
        <v>61</v>
      </c>
      <c r="H3" s="71" t="s">
        <v>61</v>
      </c>
      <c r="I3" s="71" t="s">
        <v>61</v>
      </c>
      <c r="J3" s="71" t="s">
        <v>61</v>
      </c>
      <c r="K3" s="71" t="s">
        <v>61</v>
      </c>
      <c r="L3" s="71" t="s">
        <v>61</v>
      </c>
      <c r="M3" s="71" t="s">
        <v>61</v>
      </c>
      <c r="N3" s="71" t="s">
        <v>61</v>
      </c>
      <c r="O3" s="71" t="s">
        <v>61</v>
      </c>
      <c r="P3" s="71" t="s">
        <v>61</v>
      </c>
      <c r="Q3" s="71" t="s">
        <v>61</v>
      </c>
      <c r="R3" s="72"/>
      <c r="T3" s="71" t="s">
        <v>61</v>
      </c>
      <c r="U3" s="71" t="s">
        <v>61</v>
      </c>
      <c r="V3" s="71" t="s">
        <v>61</v>
      </c>
      <c r="W3" s="71" t="s">
        <v>61</v>
      </c>
      <c r="X3" s="71" t="s">
        <v>61</v>
      </c>
      <c r="Y3" s="71" t="s">
        <v>61</v>
      </c>
      <c r="Z3" s="71" t="s">
        <v>61</v>
      </c>
      <c r="AA3" s="71" t="s">
        <v>61</v>
      </c>
      <c r="AB3" s="71" t="s">
        <v>61</v>
      </c>
      <c r="AC3" s="71" t="s">
        <v>61</v>
      </c>
      <c r="AD3" s="71" t="s">
        <v>61</v>
      </c>
      <c r="AE3" s="71" t="s">
        <v>61</v>
      </c>
      <c r="AF3" s="72"/>
      <c r="AH3" s="71" t="s">
        <v>61</v>
      </c>
      <c r="AI3" s="71" t="s">
        <v>61</v>
      </c>
      <c r="AJ3" s="71" t="s">
        <v>61</v>
      </c>
      <c r="AK3" s="71" t="s">
        <v>61</v>
      </c>
      <c r="AL3" s="71" t="s">
        <v>61</v>
      </c>
      <c r="AM3" s="71" t="s">
        <v>61</v>
      </c>
      <c r="AN3" s="71" t="s">
        <v>61</v>
      </c>
      <c r="AO3" s="71" t="s">
        <v>61</v>
      </c>
      <c r="AP3" s="71" t="s">
        <v>61</v>
      </c>
      <c r="AQ3" s="71" t="s">
        <v>61</v>
      </c>
      <c r="AR3" s="71" t="s">
        <v>61</v>
      </c>
      <c r="AS3" s="71" t="s">
        <v>61</v>
      </c>
      <c r="AT3" s="72"/>
      <c r="AV3" s="71"/>
      <c r="AW3" s="71"/>
      <c r="AX3" s="71"/>
      <c r="AY3" s="71"/>
      <c r="AZ3" s="71"/>
      <c r="BA3" s="71"/>
      <c r="BB3" s="71"/>
      <c r="BC3" s="71"/>
      <c r="BD3" s="71"/>
      <c r="BE3" s="71"/>
      <c r="BF3" s="71"/>
      <c r="BG3" s="71"/>
      <c r="BH3" s="72"/>
    </row>
    <row r="4" spans="1:99" s="31" customFormat="1" ht="5.5" customHeight="1" thickBot="1" x14ac:dyDescent="0.35">
      <c r="C4" s="56"/>
      <c r="D4" s="76"/>
      <c r="E4" s="32"/>
      <c r="F4" s="33"/>
      <c r="G4" s="33"/>
      <c r="H4" s="33"/>
      <c r="I4" s="33"/>
      <c r="J4" s="33"/>
      <c r="K4" s="33"/>
      <c r="L4" s="33"/>
      <c r="M4" s="33"/>
      <c r="N4" s="33"/>
      <c r="O4" s="33"/>
      <c r="P4" s="33"/>
      <c r="Q4" s="33"/>
      <c r="R4" s="35"/>
      <c r="T4" s="33"/>
      <c r="U4" s="33"/>
      <c r="V4" s="33"/>
      <c r="W4" s="33"/>
      <c r="X4" s="33"/>
      <c r="Y4" s="33"/>
      <c r="Z4" s="33"/>
      <c r="AA4" s="33"/>
      <c r="AB4" s="33"/>
      <c r="AC4" s="33"/>
      <c r="AD4" s="33"/>
      <c r="AE4" s="33"/>
      <c r="AF4" s="35"/>
      <c r="AH4" s="33"/>
      <c r="AI4" s="33"/>
      <c r="AJ4" s="33"/>
      <c r="AK4" s="33"/>
      <c r="AL4" s="33"/>
      <c r="AM4" s="33"/>
      <c r="AN4" s="33"/>
      <c r="AO4" s="33"/>
      <c r="AP4" s="33"/>
      <c r="AQ4" s="33"/>
      <c r="AR4" s="33"/>
      <c r="AS4" s="33"/>
      <c r="AT4" s="35"/>
      <c r="AV4" s="33"/>
      <c r="AW4" s="33"/>
      <c r="AX4" s="33"/>
      <c r="AY4" s="33"/>
      <c r="AZ4" s="33"/>
      <c r="BA4" s="33"/>
      <c r="BB4" s="33"/>
      <c r="BC4" s="33"/>
      <c r="BD4" s="33"/>
      <c r="BE4" s="33"/>
      <c r="BF4" s="33"/>
      <c r="BG4" s="33"/>
      <c r="BH4" s="35"/>
    </row>
    <row r="5" spans="1:99" s="74" customFormat="1" ht="14" thickBot="1" x14ac:dyDescent="0.4">
      <c r="A5" s="69"/>
      <c r="B5" s="69"/>
      <c r="C5" s="77" t="s">
        <v>108</v>
      </c>
      <c r="D5" s="75" t="s">
        <v>50</v>
      </c>
      <c r="E5" s="70"/>
      <c r="F5" s="73" t="s">
        <v>7</v>
      </c>
      <c r="G5" s="73" t="s">
        <v>7</v>
      </c>
      <c r="H5" s="73" t="s">
        <v>7</v>
      </c>
      <c r="I5" s="73" t="s">
        <v>7</v>
      </c>
      <c r="J5" s="73" t="s">
        <v>7</v>
      </c>
      <c r="K5" s="73" t="s">
        <v>7</v>
      </c>
      <c r="L5" s="73" t="s">
        <v>7</v>
      </c>
      <c r="M5" s="73" t="s">
        <v>7</v>
      </c>
      <c r="N5" s="73" t="s">
        <v>7</v>
      </c>
      <c r="O5" s="73" t="s">
        <v>7</v>
      </c>
      <c r="P5" s="73" t="s">
        <v>7</v>
      </c>
      <c r="Q5" s="73" t="s">
        <v>7</v>
      </c>
      <c r="R5" s="73"/>
      <c r="S5" s="69"/>
      <c r="T5" s="73" t="s">
        <v>7</v>
      </c>
      <c r="U5" s="73" t="s">
        <v>7</v>
      </c>
      <c r="V5" s="73" t="s">
        <v>7</v>
      </c>
      <c r="W5" s="73" t="s">
        <v>7</v>
      </c>
      <c r="X5" s="73" t="s">
        <v>7</v>
      </c>
      <c r="Y5" s="73" t="str">
        <f t="shared" ref="Y5:AE5" si="0">$C$3</f>
        <v>Forecast Q2</v>
      </c>
      <c r="Z5" s="73" t="str">
        <f t="shared" si="0"/>
        <v>Forecast Q2</v>
      </c>
      <c r="AA5" s="73" t="str">
        <f t="shared" si="0"/>
        <v>Forecast Q2</v>
      </c>
      <c r="AB5" s="73" t="str">
        <f t="shared" si="0"/>
        <v>Forecast Q2</v>
      </c>
      <c r="AC5" s="73" t="str">
        <f t="shared" si="0"/>
        <v>Forecast Q2</v>
      </c>
      <c r="AD5" s="73" t="str">
        <f t="shared" si="0"/>
        <v>Forecast Q2</v>
      </c>
      <c r="AE5" s="73" t="str">
        <f t="shared" si="0"/>
        <v>Forecast Q2</v>
      </c>
      <c r="AF5" s="73"/>
      <c r="AG5" s="69"/>
      <c r="AH5" s="73" t="str">
        <f>$C$5</f>
        <v>Budget v2</v>
      </c>
      <c r="AI5" s="73" t="str">
        <f t="shared" ref="AI5:AS5" si="1">$C$5</f>
        <v>Budget v2</v>
      </c>
      <c r="AJ5" s="73" t="str">
        <f t="shared" si="1"/>
        <v>Budget v2</v>
      </c>
      <c r="AK5" s="73" t="str">
        <f t="shared" si="1"/>
        <v>Budget v2</v>
      </c>
      <c r="AL5" s="73" t="str">
        <f t="shared" si="1"/>
        <v>Budget v2</v>
      </c>
      <c r="AM5" s="73" t="str">
        <f t="shared" si="1"/>
        <v>Budget v2</v>
      </c>
      <c r="AN5" s="73" t="str">
        <f t="shared" si="1"/>
        <v>Budget v2</v>
      </c>
      <c r="AO5" s="73" t="str">
        <f t="shared" si="1"/>
        <v>Budget v2</v>
      </c>
      <c r="AP5" s="73" t="str">
        <f t="shared" si="1"/>
        <v>Budget v2</v>
      </c>
      <c r="AQ5" s="73" t="str">
        <f t="shared" si="1"/>
        <v>Budget v2</v>
      </c>
      <c r="AR5" s="73" t="str">
        <f t="shared" si="1"/>
        <v>Budget v2</v>
      </c>
      <c r="AS5" s="73" t="str">
        <f t="shared" si="1"/>
        <v>Budget v2</v>
      </c>
      <c r="AT5" s="73"/>
      <c r="AU5" s="69"/>
      <c r="AV5" s="73" t="str">
        <f>$C$5</f>
        <v>Budget v2</v>
      </c>
      <c r="AW5" s="73" t="str">
        <f t="shared" ref="AW5:BG5" si="2">$C$5</f>
        <v>Budget v2</v>
      </c>
      <c r="AX5" s="73" t="str">
        <f t="shared" si="2"/>
        <v>Budget v2</v>
      </c>
      <c r="AY5" s="73" t="str">
        <f t="shared" si="2"/>
        <v>Budget v2</v>
      </c>
      <c r="AZ5" s="73" t="str">
        <f t="shared" si="2"/>
        <v>Budget v2</v>
      </c>
      <c r="BA5" s="73" t="str">
        <f t="shared" si="2"/>
        <v>Budget v2</v>
      </c>
      <c r="BB5" s="73" t="str">
        <f t="shared" si="2"/>
        <v>Budget v2</v>
      </c>
      <c r="BC5" s="73" t="str">
        <f t="shared" si="2"/>
        <v>Budget v2</v>
      </c>
      <c r="BD5" s="73" t="str">
        <f t="shared" si="2"/>
        <v>Budget v2</v>
      </c>
      <c r="BE5" s="73" t="str">
        <f t="shared" si="2"/>
        <v>Budget v2</v>
      </c>
      <c r="BF5" s="73" t="str">
        <f t="shared" si="2"/>
        <v>Budget v2</v>
      </c>
      <c r="BG5" s="73" t="str">
        <f t="shared" si="2"/>
        <v>Budget v2</v>
      </c>
      <c r="BH5" s="73"/>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row>
    <row r="6" spans="1:99" x14ac:dyDescent="0.3">
      <c r="A6" s="31"/>
      <c r="B6" s="31"/>
      <c r="C6" s="31"/>
      <c r="D6" s="58"/>
      <c r="E6" s="32"/>
      <c r="F6" s="21">
        <v>44255</v>
      </c>
      <c r="G6" s="21">
        <f t="shared" ref="G6" si="3">EOMONTH(F6,1)</f>
        <v>44286</v>
      </c>
      <c r="H6" s="21">
        <f t="shared" ref="H6" si="4">EOMONTH(G6,1)</f>
        <v>44316</v>
      </c>
      <c r="I6" s="21">
        <f t="shared" ref="I6" si="5">EOMONTH(H6,1)</f>
        <v>44347</v>
      </c>
      <c r="J6" s="21">
        <f t="shared" ref="J6" si="6">EOMONTH(I6,1)</f>
        <v>44377</v>
      </c>
      <c r="K6" s="21">
        <f t="shared" ref="K6" si="7">EOMONTH(J6,1)</f>
        <v>44408</v>
      </c>
      <c r="L6" s="21">
        <f t="shared" ref="L6" si="8">EOMONTH(K6,1)</f>
        <v>44439</v>
      </c>
      <c r="M6" s="21">
        <f t="shared" ref="M6" si="9">EOMONTH(L6,1)</f>
        <v>44469</v>
      </c>
      <c r="N6" s="21">
        <f t="shared" ref="N6" si="10">EOMONTH(M6,1)</f>
        <v>44500</v>
      </c>
      <c r="O6" s="21">
        <f t="shared" ref="O6" si="11">EOMONTH(N6,1)</f>
        <v>44530</v>
      </c>
      <c r="P6" s="21">
        <f t="shared" ref="P6" si="12">EOMONTH(O6,1)</f>
        <v>44561</v>
      </c>
      <c r="Q6" s="21">
        <f t="shared" ref="Q6" si="13">EOMONTH(P6,1)</f>
        <v>44592</v>
      </c>
      <c r="R6" s="22" t="s">
        <v>44</v>
      </c>
      <c r="S6" s="31"/>
      <c r="T6" s="21">
        <f>EOMONTH(Q6,1)</f>
        <v>44620</v>
      </c>
      <c r="U6" s="21">
        <f>EOMONTH(T6,1)</f>
        <v>44651</v>
      </c>
      <c r="V6" s="21">
        <f>EOMONTH(U6,1)</f>
        <v>44681</v>
      </c>
      <c r="W6" s="21">
        <f>EOMONTH(V6,1)</f>
        <v>44712</v>
      </c>
      <c r="X6" s="21">
        <f>EOMONTH(W6,1)</f>
        <v>44742</v>
      </c>
      <c r="Y6" s="21">
        <f t="shared" ref="Y6:AE6" si="14">EOMONTH(X6,1)</f>
        <v>44773</v>
      </c>
      <c r="Z6" s="21">
        <f t="shared" si="14"/>
        <v>44804</v>
      </c>
      <c r="AA6" s="21">
        <f t="shared" si="14"/>
        <v>44834</v>
      </c>
      <c r="AB6" s="21">
        <f t="shared" si="14"/>
        <v>44865</v>
      </c>
      <c r="AC6" s="21">
        <f t="shared" si="14"/>
        <v>44895</v>
      </c>
      <c r="AD6" s="21">
        <f t="shared" si="14"/>
        <v>44926</v>
      </c>
      <c r="AE6" s="21">
        <f t="shared" si="14"/>
        <v>44957</v>
      </c>
      <c r="AF6" s="22" t="s">
        <v>45</v>
      </c>
      <c r="AG6" s="31"/>
      <c r="AH6" s="21">
        <f>EOMONTH(AE6,1)</f>
        <v>44985</v>
      </c>
      <c r="AI6" s="21">
        <f>EOMONTH(AH6,1)</f>
        <v>45016</v>
      </c>
      <c r="AJ6" s="21">
        <f t="shared" ref="AJ6:AS6" si="15">EOMONTH(AI6,1)</f>
        <v>45046</v>
      </c>
      <c r="AK6" s="21">
        <f t="shared" si="15"/>
        <v>45077</v>
      </c>
      <c r="AL6" s="21">
        <f t="shared" si="15"/>
        <v>45107</v>
      </c>
      <c r="AM6" s="21">
        <f t="shared" si="15"/>
        <v>45138</v>
      </c>
      <c r="AN6" s="21">
        <f t="shared" si="15"/>
        <v>45169</v>
      </c>
      <c r="AO6" s="21">
        <f t="shared" si="15"/>
        <v>45199</v>
      </c>
      <c r="AP6" s="21">
        <f t="shared" si="15"/>
        <v>45230</v>
      </c>
      <c r="AQ6" s="21">
        <f t="shared" si="15"/>
        <v>45260</v>
      </c>
      <c r="AR6" s="21">
        <f t="shared" si="15"/>
        <v>45291</v>
      </c>
      <c r="AS6" s="21">
        <f t="shared" si="15"/>
        <v>45322</v>
      </c>
      <c r="AT6" s="22" t="s">
        <v>62</v>
      </c>
      <c r="AU6" s="31"/>
      <c r="AV6" s="21">
        <f>EOMONTH(AS6,1)</f>
        <v>45351</v>
      </c>
      <c r="AW6" s="21">
        <f>EOMONTH(AV6,1)</f>
        <v>45382</v>
      </c>
      <c r="AX6" s="21">
        <f t="shared" ref="AX6:BG6" si="16">EOMONTH(AW6,1)</f>
        <v>45412</v>
      </c>
      <c r="AY6" s="21">
        <f t="shared" si="16"/>
        <v>45443</v>
      </c>
      <c r="AZ6" s="21">
        <f t="shared" si="16"/>
        <v>45473</v>
      </c>
      <c r="BA6" s="21">
        <f t="shared" si="16"/>
        <v>45504</v>
      </c>
      <c r="BB6" s="21">
        <f t="shared" si="16"/>
        <v>45535</v>
      </c>
      <c r="BC6" s="21">
        <f t="shared" si="16"/>
        <v>45565</v>
      </c>
      <c r="BD6" s="21">
        <f t="shared" si="16"/>
        <v>45596</v>
      </c>
      <c r="BE6" s="21">
        <f t="shared" si="16"/>
        <v>45626</v>
      </c>
      <c r="BF6" s="21">
        <f t="shared" si="16"/>
        <v>45657</v>
      </c>
      <c r="BG6" s="21">
        <f t="shared" si="16"/>
        <v>45688</v>
      </c>
      <c r="BH6" s="22" t="s">
        <v>88</v>
      </c>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row>
    <row r="7" spans="1:99" x14ac:dyDescent="0.3">
      <c r="A7" s="31"/>
      <c r="B7" s="63" t="s">
        <v>0</v>
      </c>
      <c r="C7" s="64"/>
      <c r="D7" s="65"/>
      <c r="E7" s="32"/>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row>
    <row r="8" spans="1:99" x14ac:dyDescent="0.3">
      <c r="A8" s="31"/>
      <c r="B8" s="31"/>
      <c r="C8" s="31"/>
      <c r="D8" s="58"/>
      <c r="E8" s="32" t="s">
        <v>4</v>
      </c>
      <c r="F8" s="23">
        <v>101</v>
      </c>
      <c r="G8" s="23">
        <v>107</v>
      </c>
      <c r="H8" s="23">
        <v>106</v>
      </c>
      <c r="I8" s="23">
        <v>103</v>
      </c>
      <c r="J8" s="23">
        <v>108</v>
      </c>
      <c r="K8" s="23">
        <v>106</v>
      </c>
      <c r="L8" s="23">
        <v>113</v>
      </c>
      <c r="M8" s="23">
        <v>124</v>
      </c>
      <c r="N8" s="23">
        <v>123</v>
      </c>
      <c r="O8" s="23">
        <v>119</v>
      </c>
      <c r="P8" s="23">
        <v>113</v>
      </c>
      <c r="Q8" s="23">
        <v>122</v>
      </c>
      <c r="R8" s="24">
        <f>SUM(F8:Q8)</f>
        <v>1345</v>
      </c>
      <c r="S8" s="31"/>
      <c r="T8" s="23">
        <v>122</v>
      </c>
      <c r="U8" s="23">
        <v>131</v>
      </c>
      <c r="V8" s="23">
        <v>134</v>
      </c>
      <c r="W8" s="23">
        <v>129</v>
      </c>
      <c r="X8" s="23">
        <v>137</v>
      </c>
      <c r="Y8" s="25">
        <v>137</v>
      </c>
      <c r="Z8" s="25">
        <v>145</v>
      </c>
      <c r="AA8" s="25">
        <v>139</v>
      </c>
      <c r="AB8" s="25">
        <v>142</v>
      </c>
      <c r="AC8" s="25">
        <v>138</v>
      </c>
      <c r="AD8" s="25">
        <v>142</v>
      </c>
      <c r="AE8" s="25">
        <v>142</v>
      </c>
      <c r="AF8" s="24">
        <f>SUM(T8:AE8)</f>
        <v>1638</v>
      </c>
      <c r="AG8" s="31"/>
      <c r="AH8" s="25">
        <v>150</v>
      </c>
      <c r="AI8" s="25">
        <f>ROUND(AH8*1.03,0)</f>
        <v>155</v>
      </c>
      <c r="AJ8" s="25">
        <f t="shared" ref="AJ8:AR9" si="17">ROUND(AI8*1.03,0)</f>
        <v>160</v>
      </c>
      <c r="AK8" s="25">
        <f t="shared" si="17"/>
        <v>165</v>
      </c>
      <c r="AL8" s="25">
        <f t="shared" si="17"/>
        <v>170</v>
      </c>
      <c r="AM8" s="25">
        <f t="shared" si="17"/>
        <v>175</v>
      </c>
      <c r="AN8" s="25">
        <f t="shared" si="17"/>
        <v>180</v>
      </c>
      <c r="AO8" s="25">
        <f t="shared" si="17"/>
        <v>185</v>
      </c>
      <c r="AP8" s="25">
        <f t="shared" si="17"/>
        <v>191</v>
      </c>
      <c r="AQ8" s="25">
        <f t="shared" si="17"/>
        <v>197</v>
      </c>
      <c r="AR8" s="25">
        <f t="shared" si="17"/>
        <v>203</v>
      </c>
      <c r="AS8" s="25">
        <v>209</v>
      </c>
      <c r="AT8" s="24">
        <f>SUM(AG8:AS8)</f>
        <v>2140</v>
      </c>
      <c r="AU8" s="31"/>
      <c r="AV8" s="25">
        <f>AS8*1.03</f>
        <v>215.27</v>
      </c>
      <c r="AW8" s="25">
        <f>ROUND(AV8*1.03,0)</f>
        <v>222</v>
      </c>
      <c r="AX8" s="25">
        <f t="shared" ref="AX8:BF9" si="18">ROUND(AW8*1.03,0)</f>
        <v>229</v>
      </c>
      <c r="AY8" s="25">
        <f t="shared" si="18"/>
        <v>236</v>
      </c>
      <c r="AZ8" s="25">
        <f t="shared" si="18"/>
        <v>243</v>
      </c>
      <c r="BA8" s="25">
        <f t="shared" si="18"/>
        <v>250</v>
      </c>
      <c r="BB8" s="25">
        <f t="shared" si="18"/>
        <v>258</v>
      </c>
      <c r="BC8" s="25">
        <f t="shared" si="18"/>
        <v>266</v>
      </c>
      <c r="BD8" s="25">
        <f t="shared" si="18"/>
        <v>274</v>
      </c>
      <c r="BE8" s="25">
        <f t="shared" si="18"/>
        <v>282</v>
      </c>
      <c r="BF8" s="25">
        <f t="shared" si="18"/>
        <v>290</v>
      </c>
      <c r="BG8" s="25">
        <v>292</v>
      </c>
      <c r="BH8" s="24">
        <f>SUM(AU8:BG8)</f>
        <v>3057.27</v>
      </c>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row>
    <row r="9" spans="1:99" x14ac:dyDescent="0.3">
      <c r="A9" s="31"/>
      <c r="B9" s="31"/>
      <c r="C9" s="31"/>
      <c r="D9" s="58"/>
      <c r="E9" s="32" t="s">
        <v>5</v>
      </c>
      <c r="F9" s="23">
        <v>16</v>
      </c>
      <c r="G9" s="23">
        <v>21</v>
      </c>
      <c r="H9" s="23">
        <v>24</v>
      </c>
      <c r="I9" s="23">
        <v>24</v>
      </c>
      <c r="J9" s="23">
        <v>20</v>
      </c>
      <c r="K9" s="23">
        <v>22</v>
      </c>
      <c r="L9" s="23">
        <v>28</v>
      </c>
      <c r="M9" s="23">
        <v>27</v>
      </c>
      <c r="N9" s="23">
        <v>35</v>
      </c>
      <c r="O9" s="23">
        <v>33</v>
      </c>
      <c r="P9" s="23">
        <v>31</v>
      </c>
      <c r="Q9" s="23">
        <v>28</v>
      </c>
      <c r="R9" s="24">
        <f>SUM(F9:Q9)</f>
        <v>309</v>
      </c>
      <c r="S9" s="31"/>
      <c r="T9" s="23">
        <v>33</v>
      </c>
      <c r="U9" s="23">
        <v>41</v>
      </c>
      <c r="V9" s="23">
        <v>51</v>
      </c>
      <c r="W9" s="23">
        <v>48</v>
      </c>
      <c r="X9" s="23">
        <v>54</v>
      </c>
      <c r="Y9" s="25">
        <v>68</v>
      </c>
      <c r="Z9" s="25">
        <v>75</v>
      </c>
      <c r="AA9" s="25">
        <v>77</v>
      </c>
      <c r="AB9" s="25">
        <v>72</v>
      </c>
      <c r="AC9" s="25">
        <v>64</v>
      </c>
      <c r="AD9" s="25">
        <v>72</v>
      </c>
      <c r="AE9" s="25">
        <v>72</v>
      </c>
      <c r="AF9" s="24">
        <f>SUM(T9:AE9)</f>
        <v>727</v>
      </c>
      <c r="AG9" s="31"/>
      <c r="AH9" s="25">
        <v>80</v>
      </c>
      <c r="AI9" s="25">
        <f>ROUND(AH9*1.03,0)</f>
        <v>82</v>
      </c>
      <c r="AJ9" s="25">
        <f t="shared" si="17"/>
        <v>84</v>
      </c>
      <c r="AK9" s="25">
        <f t="shared" si="17"/>
        <v>87</v>
      </c>
      <c r="AL9" s="25">
        <f t="shared" si="17"/>
        <v>90</v>
      </c>
      <c r="AM9" s="25">
        <f t="shared" si="17"/>
        <v>93</v>
      </c>
      <c r="AN9" s="25">
        <f t="shared" si="17"/>
        <v>96</v>
      </c>
      <c r="AO9" s="25">
        <f t="shared" si="17"/>
        <v>99</v>
      </c>
      <c r="AP9" s="25">
        <f t="shared" si="17"/>
        <v>102</v>
      </c>
      <c r="AQ9" s="25">
        <f t="shared" si="17"/>
        <v>105</v>
      </c>
      <c r="AR9" s="25">
        <f t="shared" si="17"/>
        <v>108</v>
      </c>
      <c r="AS9" s="25">
        <v>111</v>
      </c>
      <c r="AT9" s="24">
        <f>SUM(AG9:AS9)</f>
        <v>1137</v>
      </c>
      <c r="AU9" s="31"/>
      <c r="AV9" s="25">
        <f>AS9*1.03</f>
        <v>114.33</v>
      </c>
      <c r="AW9" s="25">
        <f>ROUND(AV9*1.03,0)</f>
        <v>118</v>
      </c>
      <c r="AX9" s="25">
        <f t="shared" si="18"/>
        <v>122</v>
      </c>
      <c r="AY9" s="25">
        <f t="shared" si="18"/>
        <v>126</v>
      </c>
      <c r="AZ9" s="25">
        <f t="shared" si="18"/>
        <v>130</v>
      </c>
      <c r="BA9" s="25">
        <f t="shared" si="18"/>
        <v>134</v>
      </c>
      <c r="BB9" s="25">
        <f t="shared" si="18"/>
        <v>138</v>
      </c>
      <c r="BC9" s="25">
        <f t="shared" si="18"/>
        <v>142</v>
      </c>
      <c r="BD9" s="25">
        <f t="shared" si="18"/>
        <v>146</v>
      </c>
      <c r="BE9" s="25">
        <f t="shared" si="18"/>
        <v>150</v>
      </c>
      <c r="BF9" s="25">
        <f t="shared" si="18"/>
        <v>155</v>
      </c>
      <c r="BG9" s="25">
        <v>160</v>
      </c>
      <c r="BH9" s="24">
        <f>SUM(AU9:BG9)</f>
        <v>1635.33</v>
      </c>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row>
    <row r="10" spans="1:99" s="38" customFormat="1" ht="13.75" customHeight="1" x14ac:dyDescent="0.3">
      <c r="A10" s="35"/>
      <c r="B10" s="35"/>
      <c r="C10" s="35"/>
      <c r="D10" s="59"/>
      <c r="E10" s="37" t="s">
        <v>6</v>
      </c>
      <c r="F10" s="26">
        <v>117</v>
      </c>
      <c r="G10" s="26">
        <v>128</v>
      </c>
      <c r="H10" s="26">
        <v>130</v>
      </c>
      <c r="I10" s="26">
        <v>127</v>
      </c>
      <c r="J10" s="26">
        <v>128</v>
      </c>
      <c r="K10" s="26">
        <v>128</v>
      </c>
      <c r="L10" s="26">
        <v>141</v>
      </c>
      <c r="M10" s="26">
        <v>151</v>
      </c>
      <c r="N10" s="26">
        <v>158</v>
      </c>
      <c r="O10" s="26">
        <v>152</v>
      </c>
      <c r="P10" s="26">
        <v>144</v>
      </c>
      <c r="Q10" s="26">
        <v>150</v>
      </c>
      <c r="R10" s="26">
        <f>SUM(F10:Q10)</f>
        <v>1654</v>
      </c>
      <c r="S10" s="31"/>
      <c r="T10" s="26">
        <f t="shared" ref="T10:AD10" si="19">SUM(T8:T9)</f>
        <v>155</v>
      </c>
      <c r="U10" s="26">
        <f t="shared" si="19"/>
        <v>172</v>
      </c>
      <c r="V10" s="26">
        <f t="shared" si="19"/>
        <v>185</v>
      </c>
      <c r="W10" s="26">
        <f t="shared" si="19"/>
        <v>177</v>
      </c>
      <c r="X10" s="26">
        <f t="shared" si="19"/>
        <v>191</v>
      </c>
      <c r="Y10" s="26">
        <f t="shared" si="19"/>
        <v>205</v>
      </c>
      <c r="Z10" s="26">
        <f t="shared" si="19"/>
        <v>220</v>
      </c>
      <c r="AA10" s="26">
        <f t="shared" si="19"/>
        <v>216</v>
      </c>
      <c r="AB10" s="26">
        <f t="shared" si="19"/>
        <v>214</v>
      </c>
      <c r="AC10" s="26">
        <f t="shared" si="19"/>
        <v>202</v>
      </c>
      <c r="AD10" s="26">
        <f t="shared" si="19"/>
        <v>214</v>
      </c>
      <c r="AE10" s="26">
        <f>SUM(AE8:AE9)</f>
        <v>214</v>
      </c>
      <c r="AF10" s="26">
        <f>SUM(T10:AE10)</f>
        <v>2365</v>
      </c>
      <c r="AG10" s="31"/>
      <c r="AH10" s="26">
        <f t="shared" ref="AH10:AS10" si="20">SUM(AH8:AH9)</f>
        <v>230</v>
      </c>
      <c r="AI10" s="26">
        <f t="shared" si="20"/>
        <v>237</v>
      </c>
      <c r="AJ10" s="26">
        <f t="shared" si="20"/>
        <v>244</v>
      </c>
      <c r="AK10" s="26">
        <f t="shared" si="20"/>
        <v>252</v>
      </c>
      <c r="AL10" s="26">
        <f t="shared" si="20"/>
        <v>260</v>
      </c>
      <c r="AM10" s="26">
        <f t="shared" si="20"/>
        <v>268</v>
      </c>
      <c r="AN10" s="26">
        <f t="shared" si="20"/>
        <v>276</v>
      </c>
      <c r="AO10" s="26">
        <f t="shared" si="20"/>
        <v>284</v>
      </c>
      <c r="AP10" s="26">
        <f t="shared" si="20"/>
        <v>293</v>
      </c>
      <c r="AQ10" s="26">
        <f t="shared" si="20"/>
        <v>302</v>
      </c>
      <c r="AR10" s="26">
        <f t="shared" si="20"/>
        <v>311</v>
      </c>
      <c r="AS10" s="26">
        <f t="shared" si="20"/>
        <v>320</v>
      </c>
      <c r="AT10" s="26">
        <f>SUM(AG10:AS10)</f>
        <v>3277</v>
      </c>
      <c r="AU10" s="35"/>
      <c r="AV10" s="26">
        <f t="shared" ref="AV10:BG10" si="21">SUM(AV8:AV9)</f>
        <v>329.6</v>
      </c>
      <c r="AW10" s="26">
        <f t="shared" si="21"/>
        <v>340</v>
      </c>
      <c r="AX10" s="26">
        <f t="shared" si="21"/>
        <v>351</v>
      </c>
      <c r="AY10" s="26">
        <f t="shared" si="21"/>
        <v>362</v>
      </c>
      <c r="AZ10" s="26">
        <f t="shared" si="21"/>
        <v>373</v>
      </c>
      <c r="BA10" s="26">
        <f t="shared" si="21"/>
        <v>384</v>
      </c>
      <c r="BB10" s="26">
        <f t="shared" si="21"/>
        <v>396</v>
      </c>
      <c r="BC10" s="26">
        <f t="shared" si="21"/>
        <v>408</v>
      </c>
      <c r="BD10" s="26">
        <f t="shared" si="21"/>
        <v>420</v>
      </c>
      <c r="BE10" s="26">
        <f t="shared" si="21"/>
        <v>432</v>
      </c>
      <c r="BF10" s="26">
        <f t="shared" si="21"/>
        <v>445</v>
      </c>
      <c r="BG10" s="26">
        <f t="shared" si="21"/>
        <v>452</v>
      </c>
      <c r="BH10" s="26">
        <f>SUM(AU10:BG10)</f>
        <v>4692.6000000000004</v>
      </c>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row>
    <row r="11" spans="1:99" s="31" customFormat="1" x14ac:dyDescent="0.3">
      <c r="D11" s="59"/>
      <c r="E11" s="32"/>
      <c r="R11" s="35"/>
      <c r="AF11" s="35"/>
      <c r="AT11" s="35"/>
      <c r="BH11" s="35"/>
    </row>
    <row r="12" spans="1:99" x14ac:dyDescent="0.3">
      <c r="A12" s="31"/>
      <c r="B12" s="31"/>
      <c r="C12" s="31"/>
      <c r="D12" s="59"/>
      <c r="E12" s="32" t="s">
        <v>8</v>
      </c>
      <c r="F12" s="27">
        <v>0.51</v>
      </c>
      <c r="G12" s="27">
        <v>0.51</v>
      </c>
      <c r="H12" s="27">
        <v>0.53</v>
      </c>
      <c r="I12" s="27">
        <v>0.49</v>
      </c>
      <c r="J12" s="27">
        <v>0.55000000000000004</v>
      </c>
      <c r="K12" s="27">
        <v>0.53</v>
      </c>
      <c r="L12" s="27">
        <v>0.4</v>
      </c>
      <c r="M12" s="27">
        <v>0.6</v>
      </c>
      <c r="N12" s="27">
        <v>0.43</v>
      </c>
      <c r="O12" s="27">
        <v>0.6</v>
      </c>
      <c r="P12" s="27">
        <v>0.51</v>
      </c>
      <c r="Q12" s="27">
        <v>0.5</v>
      </c>
      <c r="R12" s="28">
        <f>AVERAGE(F12:Q12)</f>
        <v>0.51333333333333331</v>
      </c>
      <c r="S12" s="31"/>
      <c r="T12" s="27">
        <v>0.48</v>
      </c>
      <c r="U12" s="27">
        <v>0.41</v>
      </c>
      <c r="V12" s="27">
        <v>0.53</v>
      </c>
      <c r="W12" s="27">
        <v>0.45</v>
      </c>
      <c r="X12" s="27">
        <v>0.45</v>
      </c>
      <c r="Y12" s="29">
        <f>AVERAGE(V12:X12)*0.5+AVERAGE(Q12:X12)*0.3+AVERAGE(K12:X12)*0.2</f>
        <v>0.47970329670329676</v>
      </c>
      <c r="Z12" s="29">
        <f>Y12</f>
        <v>0.47970329670329676</v>
      </c>
      <c r="AA12" s="29">
        <f t="shared" ref="AA12:AD13" si="22">Z12</f>
        <v>0.47970329670329676</v>
      </c>
      <c r="AB12" s="29">
        <f t="shared" si="22"/>
        <v>0.47970329670329676</v>
      </c>
      <c r="AC12" s="29">
        <f t="shared" si="22"/>
        <v>0.47970329670329676</v>
      </c>
      <c r="AD12" s="29">
        <f t="shared" si="22"/>
        <v>0.47970329670329676</v>
      </c>
      <c r="AE12" s="29">
        <f>AD12</f>
        <v>0.47970329670329676</v>
      </c>
      <c r="AF12" s="28">
        <f>AVERAGE(T12:AE12)</f>
        <v>0.47316025641025633</v>
      </c>
      <c r="AG12" s="31"/>
      <c r="AH12" s="29">
        <f t="shared" ref="AH12:AH13" si="23">AE12</f>
        <v>0.47970329670329676</v>
      </c>
      <c r="AI12" s="29">
        <f t="shared" ref="AI12:AR13" si="24">AH12</f>
        <v>0.47970329670329676</v>
      </c>
      <c r="AJ12" s="29">
        <f t="shared" si="24"/>
        <v>0.47970329670329676</v>
      </c>
      <c r="AK12" s="29">
        <f t="shared" si="24"/>
        <v>0.47970329670329676</v>
      </c>
      <c r="AL12" s="29">
        <f t="shared" si="24"/>
        <v>0.47970329670329676</v>
      </c>
      <c r="AM12" s="29">
        <f t="shared" si="24"/>
        <v>0.47970329670329676</v>
      </c>
      <c r="AN12" s="29">
        <f t="shared" si="24"/>
        <v>0.47970329670329676</v>
      </c>
      <c r="AO12" s="29">
        <f t="shared" si="24"/>
        <v>0.47970329670329676</v>
      </c>
      <c r="AP12" s="29">
        <f t="shared" si="24"/>
        <v>0.47970329670329676</v>
      </c>
      <c r="AQ12" s="29">
        <f t="shared" si="24"/>
        <v>0.47970329670329676</v>
      </c>
      <c r="AR12" s="29">
        <f t="shared" si="24"/>
        <v>0.47970329670329676</v>
      </c>
      <c r="AS12" s="29">
        <v>0.48</v>
      </c>
      <c r="AT12" s="28">
        <f>AVERAGE(AG12:AS12)</f>
        <v>0.47972802197802195</v>
      </c>
      <c r="AU12" s="31"/>
      <c r="AV12" s="29">
        <f t="shared" ref="AV12:AV13" si="25">AS12</f>
        <v>0.48</v>
      </c>
      <c r="AW12" s="29">
        <f t="shared" ref="AW12:BF13" si="26">AV12</f>
        <v>0.48</v>
      </c>
      <c r="AX12" s="29">
        <f t="shared" si="26"/>
        <v>0.48</v>
      </c>
      <c r="AY12" s="29">
        <f t="shared" si="26"/>
        <v>0.48</v>
      </c>
      <c r="AZ12" s="29">
        <f t="shared" si="26"/>
        <v>0.48</v>
      </c>
      <c r="BA12" s="29">
        <f t="shared" si="26"/>
        <v>0.48</v>
      </c>
      <c r="BB12" s="29">
        <f t="shared" si="26"/>
        <v>0.48</v>
      </c>
      <c r="BC12" s="29">
        <f t="shared" si="26"/>
        <v>0.48</v>
      </c>
      <c r="BD12" s="29">
        <f t="shared" si="26"/>
        <v>0.48</v>
      </c>
      <c r="BE12" s="29">
        <f t="shared" si="26"/>
        <v>0.48</v>
      </c>
      <c r="BF12" s="29">
        <f t="shared" si="26"/>
        <v>0.48</v>
      </c>
      <c r="BG12" s="29">
        <v>0.48</v>
      </c>
      <c r="BH12" s="28">
        <f>AVERAGE(AU12:BG12)</f>
        <v>0.48000000000000015</v>
      </c>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row>
    <row r="13" spans="1:99" x14ac:dyDescent="0.3">
      <c r="A13" s="31"/>
      <c r="B13" s="31"/>
      <c r="C13" s="31"/>
      <c r="D13" s="59"/>
      <c r="E13" s="32" t="s">
        <v>9</v>
      </c>
      <c r="F13" s="27">
        <v>0.95</v>
      </c>
      <c r="G13" s="27">
        <v>0.99</v>
      </c>
      <c r="H13" s="27">
        <v>0.92</v>
      </c>
      <c r="I13" s="27">
        <v>0.94</v>
      </c>
      <c r="J13" s="27">
        <v>0.92</v>
      </c>
      <c r="K13" s="27">
        <v>0.91</v>
      </c>
      <c r="L13" s="27">
        <v>0.93</v>
      </c>
      <c r="M13" s="27">
        <v>0.92</v>
      </c>
      <c r="N13" s="27">
        <v>0.99</v>
      </c>
      <c r="O13" s="27">
        <v>0.97</v>
      </c>
      <c r="P13" s="27">
        <v>0.91</v>
      </c>
      <c r="Q13" s="27">
        <v>0.94</v>
      </c>
      <c r="R13" s="28">
        <f>AVERAGE(F13:Q13)</f>
        <v>0.9408333333333333</v>
      </c>
      <c r="S13" s="31"/>
      <c r="T13" s="27">
        <v>0.97</v>
      </c>
      <c r="U13" s="27">
        <v>0.91</v>
      </c>
      <c r="V13" s="27">
        <v>0.96</v>
      </c>
      <c r="W13" s="27">
        <v>0.92</v>
      </c>
      <c r="X13" s="27">
        <v>0.92</v>
      </c>
      <c r="Y13" s="29">
        <f>AVERAGE(V13:X13)*0.5+AVERAGE(Q13:X13)*0.3+AVERAGE(K13:X13)*0.2</f>
        <v>0.93539652014652019</v>
      </c>
      <c r="Z13" s="29">
        <f>Y13</f>
        <v>0.93539652014652019</v>
      </c>
      <c r="AA13" s="29">
        <f t="shared" si="22"/>
        <v>0.93539652014652019</v>
      </c>
      <c r="AB13" s="29">
        <f t="shared" si="22"/>
        <v>0.93539652014652019</v>
      </c>
      <c r="AC13" s="29">
        <f t="shared" si="22"/>
        <v>0.93539652014652019</v>
      </c>
      <c r="AD13" s="29">
        <f t="shared" si="22"/>
        <v>0.93539652014652019</v>
      </c>
      <c r="AE13" s="29">
        <f>AD13</f>
        <v>0.93539652014652019</v>
      </c>
      <c r="AF13" s="28">
        <f>AVERAGE(T13:AE13)</f>
        <v>0.93564797008547018</v>
      </c>
      <c r="AG13" s="31"/>
      <c r="AH13" s="29">
        <f t="shared" si="23"/>
        <v>0.93539652014652019</v>
      </c>
      <c r="AI13" s="29">
        <f t="shared" si="24"/>
        <v>0.93539652014652019</v>
      </c>
      <c r="AJ13" s="29">
        <f t="shared" si="24"/>
        <v>0.93539652014652019</v>
      </c>
      <c r="AK13" s="29">
        <f t="shared" si="24"/>
        <v>0.93539652014652019</v>
      </c>
      <c r="AL13" s="29">
        <f t="shared" si="24"/>
        <v>0.93539652014652019</v>
      </c>
      <c r="AM13" s="29">
        <f t="shared" si="24"/>
        <v>0.93539652014652019</v>
      </c>
      <c r="AN13" s="29">
        <f t="shared" si="24"/>
        <v>0.93539652014652019</v>
      </c>
      <c r="AO13" s="29">
        <f t="shared" si="24"/>
        <v>0.93539652014652019</v>
      </c>
      <c r="AP13" s="29">
        <f t="shared" si="24"/>
        <v>0.93539652014652019</v>
      </c>
      <c r="AQ13" s="29">
        <f t="shared" si="24"/>
        <v>0.93539652014652019</v>
      </c>
      <c r="AR13" s="29">
        <f t="shared" si="24"/>
        <v>0.93539652014652019</v>
      </c>
      <c r="AS13" s="29">
        <v>0.94</v>
      </c>
      <c r="AT13" s="28">
        <f>AVERAGE(AG13:AS13)</f>
        <v>0.93578014346764349</v>
      </c>
      <c r="AU13" s="31"/>
      <c r="AV13" s="29">
        <f t="shared" si="25"/>
        <v>0.94</v>
      </c>
      <c r="AW13" s="29">
        <f t="shared" si="26"/>
        <v>0.94</v>
      </c>
      <c r="AX13" s="29">
        <f t="shared" si="26"/>
        <v>0.94</v>
      </c>
      <c r="AY13" s="29">
        <f t="shared" si="26"/>
        <v>0.94</v>
      </c>
      <c r="AZ13" s="29">
        <f t="shared" si="26"/>
        <v>0.94</v>
      </c>
      <c r="BA13" s="29">
        <f t="shared" si="26"/>
        <v>0.94</v>
      </c>
      <c r="BB13" s="29">
        <f t="shared" si="26"/>
        <v>0.94</v>
      </c>
      <c r="BC13" s="29">
        <f t="shared" si="26"/>
        <v>0.94</v>
      </c>
      <c r="BD13" s="29">
        <f t="shared" si="26"/>
        <v>0.94</v>
      </c>
      <c r="BE13" s="29">
        <f t="shared" si="26"/>
        <v>0.94</v>
      </c>
      <c r="BF13" s="29">
        <f t="shared" si="26"/>
        <v>0.94</v>
      </c>
      <c r="BG13" s="29">
        <v>0.94</v>
      </c>
      <c r="BH13" s="28">
        <f>AVERAGE(AU13:BG13)</f>
        <v>0.93999999999999961</v>
      </c>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row>
    <row r="14" spans="1:99" s="31" customFormat="1" x14ac:dyDescent="0.3">
      <c r="D14" s="59"/>
      <c r="E14" s="32"/>
    </row>
    <row r="15" spans="1:99" x14ac:dyDescent="0.3">
      <c r="A15" s="31"/>
      <c r="B15" s="31"/>
      <c r="C15" s="31"/>
      <c r="D15" s="59"/>
      <c r="E15" s="32" t="s">
        <v>10</v>
      </c>
      <c r="F15" s="23">
        <v>51.51</v>
      </c>
      <c r="G15" s="23">
        <v>54.57</v>
      </c>
      <c r="H15" s="23">
        <v>56.18</v>
      </c>
      <c r="I15" s="23">
        <v>50.47</v>
      </c>
      <c r="J15" s="23">
        <v>59.4</v>
      </c>
      <c r="K15" s="23">
        <v>56.18</v>
      </c>
      <c r="L15" s="23">
        <v>45.2</v>
      </c>
      <c r="M15" s="23">
        <v>74.400000000000006</v>
      </c>
      <c r="N15" s="23">
        <v>52.89</v>
      </c>
      <c r="O15" s="23">
        <v>71.400000000000006</v>
      </c>
      <c r="P15" s="23">
        <v>57.63</v>
      </c>
      <c r="Q15" s="23">
        <v>61</v>
      </c>
      <c r="R15" s="24">
        <f>SUM(F15:Q15)</f>
        <v>690.82999999999993</v>
      </c>
      <c r="S15" s="31"/>
      <c r="T15" s="23">
        <v>58.56</v>
      </c>
      <c r="U15" s="23">
        <v>53.71</v>
      </c>
      <c r="V15" s="23">
        <v>71.02</v>
      </c>
      <c r="W15" s="23">
        <v>58.05</v>
      </c>
      <c r="X15" s="23">
        <v>61.65</v>
      </c>
      <c r="Y15" s="23">
        <f>Y8*Y12</f>
        <v>65.719351648351662</v>
      </c>
      <c r="Z15" s="23">
        <f t="shared" ref="Y15:AE16" si="27">Z8*Z12</f>
        <v>69.556978021978026</v>
      </c>
      <c r="AA15" s="23">
        <f t="shared" si="27"/>
        <v>66.678758241758246</v>
      </c>
      <c r="AB15" s="23">
        <f t="shared" si="27"/>
        <v>68.117868131868136</v>
      </c>
      <c r="AC15" s="23">
        <f t="shared" si="27"/>
        <v>66.199054945054954</v>
      </c>
      <c r="AD15" s="23">
        <f t="shared" si="27"/>
        <v>68.117868131868136</v>
      </c>
      <c r="AE15" s="23">
        <f t="shared" si="27"/>
        <v>68.117868131868136</v>
      </c>
      <c r="AF15" s="24">
        <f>SUM(T15:AE15)</f>
        <v>775.49774725274733</v>
      </c>
      <c r="AG15" s="31"/>
      <c r="AH15" s="23">
        <f t="shared" ref="AH15:AR16" si="28">AH8*AH12</f>
        <v>71.955494505494514</v>
      </c>
      <c r="AI15" s="23">
        <f t="shared" si="28"/>
        <v>74.354010989011002</v>
      </c>
      <c r="AJ15" s="23">
        <f t="shared" si="28"/>
        <v>76.752527472527476</v>
      </c>
      <c r="AK15" s="23">
        <f t="shared" si="28"/>
        <v>79.151043956043964</v>
      </c>
      <c r="AL15" s="23">
        <f t="shared" si="28"/>
        <v>81.549560439560452</v>
      </c>
      <c r="AM15" s="23">
        <f t="shared" si="28"/>
        <v>83.948076923076925</v>
      </c>
      <c r="AN15" s="23">
        <f t="shared" si="28"/>
        <v>86.346593406593414</v>
      </c>
      <c r="AO15" s="23">
        <f t="shared" si="28"/>
        <v>88.745109890109902</v>
      </c>
      <c r="AP15" s="23">
        <f t="shared" si="28"/>
        <v>91.623329670329682</v>
      </c>
      <c r="AQ15" s="23">
        <f t="shared" si="28"/>
        <v>94.501549450549462</v>
      </c>
      <c r="AR15" s="23">
        <f t="shared" si="28"/>
        <v>97.379769230769242</v>
      </c>
      <c r="AS15" s="23">
        <v>100.32</v>
      </c>
      <c r="AT15" s="24">
        <f>SUM(AG15:AS15)</f>
        <v>1026.627065934066</v>
      </c>
      <c r="AU15" s="31"/>
      <c r="AV15" s="23">
        <f t="shared" ref="AV15:BF16" si="29">AV8*AV12</f>
        <v>103.3296</v>
      </c>
      <c r="AW15" s="23">
        <f t="shared" si="29"/>
        <v>106.56</v>
      </c>
      <c r="AX15" s="23">
        <f t="shared" si="29"/>
        <v>109.92</v>
      </c>
      <c r="AY15" s="23">
        <f t="shared" si="29"/>
        <v>113.28</v>
      </c>
      <c r="AZ15" s="23">
        <f t="shared" si="29"/>
        <v>116.64</v>
      </c>
      <c r="BA15" s="23">
        <f t="shared" si="29"/>
        <v>120</v>
      </c>
      <c r="BB15" s="23">
        <f t="shared" si="29"/>
        <v>123.83999999999999</v>
      </c>
      <c r="BC15" s="23">
        <f t="shared" si="29"/>
        <v>127.67999999999999</v>
      </c>
      <c r="BD15" s="23">
        <f t="shared" si="29"/>
        <v>131.51999999999998</v>
      </c>
      <c r="BE15" s="23">
        <f t="shared" si="29"/>
        <v>135.35999999999999</v>
      </c>
      <c r="BF15" s="23">
        <f t="shared" si="29"/>
        <v>139.19999999999999</v>
      </c>
      <c r="BG15" s="23">
        <f t="shared" ref="BG15" si="30">BG8*BG12</f>
        <v>140.16</v>
      </c>
      <c r="BH15" s="24">
        <f>SUM(AU15:BG15)</f>
        <v>1467.4896000000001</v>
      </c>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row>
    <row r="16" spans="1:99" x14ac:dyDescent="0.3">
      <c r="A16" s="31"/>
      <c r="B16" s="31"/>
      <c r="C16" s="31"/>
      <c r="D16" s="59"/>
      <c r="E16" s="32" t="s">
        <v>11</v>
      </c>
      <c r="F16" s="23">
        <v>15.2</v>
      </c>
      <c r="G16" s="23">
        <v>20.79</v>
      </c>
      <c r="H16" s="23">
        <v>22.08</v>
      </c>
      <c r="I16" s="23">
        <v>22.56</v>
      </c>
      <c r="J16" s="23">
        <v>18.399999999999999</v>
      </c>
      <c r="K16" s="23">
        <v>20.02</v>
      </c>
      <c r="L16" s="23">
        <v>26.04</v>
      </c>
      <c r="M16" s="23">
        <v>24.84</v>
      </c>
      <c r="N16" s="23">
        <v>34.65</v>
      </c>
      <c r="O16" s="23">
        <v>32.01</v>
      </c>
      <c r="P16" s="23">
        <v>28.21</v>
      </c>
      <c r="Q16" s="23">
        <v>26.32</v>
      </c>
      <c r="R16" s="24">
        <f>SUM(F16:Q16)</f>
        <v>291.12</v>
      </c>
      <c r="S16" s="31"/>
      <c r="T16" s="23">
        <v>32.01</v>
      </c>
      <c r="U16" s="23">
        <v>37.31</v>
      </c>
      <c r="V16" s="23">
        <v>48.96</v>
      </c>
      <c r="W16" s="23">
        <v>44.16</v>
      </c>
      <c r="X16" s="23">
        <v>49.68</v>
      </c>
      <c r="Y16" s="23">
        <f t="shared" si="27"/>
        <v>63.606963369963374</v>
      </c>
      <c r="Z16" s="23">
        <f t="shared" si="27"/>
        <v>70.154739010989019</v>
      </c>
      <c r="AA16" s="23">
        <f t="shared" si="27"/>
        <v>72.025532051282056</v>
      </c>
      <c r="AB16" s="23">
        <f t="shared" si="27"/>
        <v>67.348549450549456</v>
      </c>
      <c r="AC16" s="23">
        <f t="shared" si="27"/>
        <v>59.865377289377292</v>
      </c>
      <c r="AD16" s="23">
        <f t="shared" si="27"/>
        <v>67.348549450549456</v>
      </c>
      <c r="AE16" s="23">
        <f t="shared" si="27"/>
        <v>67.348549450549456</v>
      </c>
      <c r="AF16" s="24">
        <f>SUM(T16:AE16)</f>
        <v>679.81826007326003</v>
      </c>
      <c r="AG16" s="31"/>
      <c r="AH16" s="23">
        <f t="shared" si="28"/>
        <v>74.831721611721619</v>
      </c>
      <c r="AI16" s="23">
        <f t="shared" si="28"/>
        <v>76.702514652014656</v>
      </c>
      <c r="AJ16" s="23">
        <f t="shared" si="28"/>
        <v>78.573307692307694</v>
      </c>
      <c r="AK16" s="23">
        <f t="shared" si="28"/>
        <v>81.379497252747257</v>
      </c>
      <c r="AL16" s="23">
        <f t="shared" si="28"/>
        <v>84.18568681318682</v>
      </c>
      <c r="AM16" s="23">
        <f t="shared" si="28"/>
        <v>86.991876373626383</v>
      </c>
      <c r="AN16" s="23">
        <f t="shared" si="28"/>
        <v>89.798065934065932</v>
      </c>
      <c r="AO16" s="23">
        <f t="shared" si="28"/>
        <v>92.604255494505495</v>
      </c>
      <c r="AP16" s="23">
        <f t="shared" si="28"/>
        <v>95.410445054945058</v>
      </c>
      <c r="AQ16" s="23">
        <f t="shared" si="28"/>
        <v>98.216634615384621</v>
      </c>
      <c r="AR16" s="23">
        <f t="shared" si="28"/>
        <v>101.02282417582418</v>
      </c>
      <c r="AS16" s="23">
        <v>104.34</v>
      </c>
      <c r="AT16" s="24">
        <f>SUM(AG16:AS16)</f>
        <v>1064.0568296703298</v>
      </c>
      <c r="AU16" s="31"/>
      <c r="AV16" s="23">
        <f t="shared" si="29"/>
        <v>107.47019999999999</v>
      </c>
      <c r="AW16" s="23">
        <f t="shared" si="29"/>
        <v>110.91999999999999</v>
      </c>
      <c r="AX16" s="23">
        <f t="shared" si="29"/>
        <v>114.67999999999999</v>
      </c>
      <c r="AY16" s="23">
        <f t="shared" si="29"/>
        <v>118.44</v>
      </c>
      <c r="AZ16" s="23">
        <f t="shared" si="29"/>
        <v>122.19999999999999</v>
      </c>
      <c r="BA16" s="23">
        <f t="shared" si="29"/>
        <v>125.96</v>
      </c>
      <c r="BB16" s="23">
        <f t="shared" si="29"/>
        <v>129.72</v>
      </c>
      <c r="BC16" s="23">
        <f t="shared" si="29"/>
        <v>133.47999999999999</v>
      </c>
      <c r="BD16" s="23">
        <f t="shared" si="29"/>
        <v>137.23999999999998</v>
      </c>
      <c r="BE16" s="23">
        <f t="shared" si="29"/>
        <v>141</v>
      </c>
      <c r="BF16" s="23">
        <f t="shared" si="29"/>
        <v>145.69999999999999</v>
      </c>
      <c r="BG16" s="23">
        <f t="shared" ref="BG16" si="31">BG9*BG13</f>
        <v>150.39999999999998</v>
      </c>
      <c r="BH16" s="24">
        <f>SUM(AU16:BG16)</f>
        <v>1537.2102</v>
      </c>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row>
    <row r="17" spans="1:97" s="38" customFormat="1" x14ac:dyDescent="0.3">
      <c r="A17" s="35"/>
      <c r="B17" s="35"/>
      <c r="C17" s="35"/>
      <c r="D17" s="59"/>
      <c r="E17" s="37" t="s">
        <v>12</v>
      </c>
      <c r="F17" s="26">
        <v>66.709999999999994</v>
      </c>
      <c r="G17" s="26">
        <v>75.36</v>
      </c>
      <c r="H17" s="26">
        <v>78.259999999999991</v>
      </c>
      <c r="I17" s="26">
        <v>73.03</v>
      </c>
      <c r="J17" s="26">
        <v>77.8</v>
      </c>
      <c r="K17" s="26">
        <v>76.2</v>
      </c>
      <c r="L17" s="26">
        <v>71.240000000000009</v>
      </c>
      <c r="M17" s="26">
        <v>99.240000000000009</v>
      </c>
      <c r="N17" s="26">
        <v>87.539999999999992</v>
      </c>
      <c r="O17" s="26">
        <v>103.41</v>
      </c>
      <c r="P17" s="26">
        <v>85.84</v>
      </c>
      <c r="Q17" s="26">
        <v>87.32</v>
      </c>
      <c r="R17" s="26">
        <f>SUM(F17:Q17)</f>
        <v>981.95</v>
      </c>
      <c r="S17" s="31"/>
      <c r="T17" s="26">
        <f t="shared" ref="T17:AE17" si="32">SUM(T15:T16)</f>
        <v>90.57</v>
      </c>
      <c r="U17" s="26">
        <f t="shared" si="32"/>
        <v>91.02000000000001</v>
      </c>
      <c r="V17" s="26">
        <f t="shared" si="32"/>
        <v>119.97999999999999</v>
      </c>
      <c r="W17" s="26">
        <f t="shared" si="32"/>
        <v>102.21</v>
      </c>
      <c r="X17" s="26">
        <f t="shared" si="32"/>
        <v>111.33</v>
      </c>
      <c r="Y17" s="26">
        <f t="shared" si="32"/>
        <v>129.32631501831503</v>
      </c>
      <c r="Z17" s="26">
        <f t="shared" si="32"/>
        <v>139.71171703296704</v>
      </c>
      <c r="AA17" s="26">
        <f t="shared" si="32"/>
        <v>138.70429029304029</v>
      </c>
      <c r="AB17" s="26">
        <f t="shared" si="32"/>
        <v>135.46641758241759</v>
      </c>
      <c r="AC17" s="26">
        <f t="shared" si="32"/>
        <v>126.06443223443225</v>
      </c>
      <c r="AD17" s="26">
        <f t="shared" si="32"/>
        <v>135.46641758241759</v>
      </c>
      <c r="AE17" s="26">
        <f t="shared" si="32"/>
        <v>135.46641758241759</v>
      </c>
      <c r="AF17" s="26">
        <f>SUM(T17:AE17)</f>
        <v>1455.3160073260071</v>
      </c>
      <c r="AG17" s="31"/>
      <c r="AH17" s="26">
        <f t="shared" ref="AH17:AS17" si="33">SUM(AH15:AH16)</f>
        <v>146.78721611721613</v>
      </c>
      <c r="AI17" s="26">
        <f t="shared" si="33"/>
        <v>151.05652564102564</v>
      </c>
      <c r="AJ17" s="26">
        <f t="shared" si="33"/>
        <v>155.32583516483515</v>
      </c>
      <c r="AK17" s="26">
        <f t="shared" si="33"/>
        <v>160.53054120879122</v>
      </c>
      <c r="AL17" s="26">
        <f t="shared" si="33"/>
        <v>165.73524725274729</v>
      </c>
      <c r="AM17" s="26">
        <f t="shared" si="33"/>
        <v>170.93995329670332</v>
      </c>
      <c r="AN17" s="26">
        <f t="shared" si="33"/>
        <v>176.14465934065936</v>
      </c>
      <c r="AO17" s="26">
        <f t="shared" si="33"/>
        <v>181.3493653846154</v>
      </c>
      <c r="AP17" s="26">
        <f t="shared" si="33"/>
        <v>187.03377472527472</v>
      </c>
      <c r="AQ17" s="26">
        <f t="shared" si="33"/>
        <v>192.71818406593408</v>
      </c>
      <c r="AR17" s="26">
        <f t="shared" si="33"/>
        <v>198.40259340659344</v>
      </c>
      <c r="AS17" s="26">
        <f t="shared" si="33"/>
        <v>204.66</v>
      </c>
      <c r="AT17" s="26">
        <f>SUM(AG17:AR17)</f>
        <v>1886.0238956043959</v>
      </c>
      <c r="AU17" s="35"/>
      <c r="AV17" s="26">
        <f t="shared" ref="AV17:BG17" si="34">SUM(AV15:AV16)</f>
        <v>210.7998</v>
      </c>
      <c r="AW17" s="26">
        <f t="shared" si="34"/>
        <v>217.48</v>
      </c>
      <c r="AX17" s="26">
        <f t="shared" si="34"/>
        <v>224.6</v>
      </c>
      <c r="AY17" s="26">
        <f t="shared" si="34"/>
        <v>231.72</v>
      </c>
      <c r="AZ17" s="26">
        <f t="shared" si="34"/>
        <v>238.83999999999997</v>
      </c>
      <c r="BA17" s="26">
        <f t="shared" si="34"/>
        <v>245.95999999999998</v>
      </c>
      <c r="BB17" s="26">
        <f t="shared" si="34"/>
        <v>253.56</v>
      </c>
      <c r="BC17" s="26">
        <f t="shared" si="34"/>
        <v>261.15999999999997</v>
      </c>
      <c r="BD17" s="26">
        <f t="shared" si="34"/>
        <v>268.76</v>
      </c>
      <c r="BE17" s="26">
        <f t="shared" si="34"/>
        <v>276.36</v>
      </c>
      <c r="BF17" s="26">
        <f t="shared" si="34"/>
        <v>284.89999999999998</v>
      </c>
      <c r="BG17" s="26">
        <f t="shared" si="34"/>
        <v>290.55999999999995</v>
      </c>
      <c r="BH17" s="26">
        <f>SUM(AU17:BF17)</f>
        <v>2714.1397999999999</v>
      </c>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row>
    <row r="18" spans="1:97" s="31" customFormat="1" x14ac:dyDescent="0.3">
      <c r="D18" s="59"/>
      <c r="E18" s="32"/>
      <c r="R18" s="35"/>
      <c r="AF18" s="35"/>
      <c r="AT18" s="35"/>
      <c r="BH18" s="35"/>
    </row>
    <row r="19" spans="1:97" x14ac:dyDescent="0.3">
      <c r="A19" s="31"/>
      <c r="B19" s="31"/>
      <c r="C19" s="31"/>
      <c r="D19" s="59" t="s">
        <v>14</v>
      </c>
      <c r="E19" s="32" t="s">
        <v>13</v>
      </c>
      <c r="F19" s="27">
        <v>0.09</v>
      </c>
      <c r="G19" s="27">
        <v>7.0000000000000007E-2</v>
      </c>
      <c r="H19" s="27">
        <v>0.08</v>
      </c>
      <c r="I19" s="27">
        <v>0.08</v>
      </c>
      <c r="J19" s="27">
        <v>0.1</v>
      </c>
      <c r="K19" s="27">
        <v>7.0000000000000007E-2</v>
      </c>
      <c r="L19" s="27">
        <v>0.08</v>
      </c>
      <c r="M19" s="27">
        <v>0.08</v>
      </c>
      <c r="N19" s="27">
        <v>7.0000000000000007E-2</v>
      </c>
      <c r="O19" s="27">
        <v>0.08</v>
      </c>
      <c r="P19" s="27">
        <v>7.0000000000000007E-2</v>
      </c>
      <c r="Q19" s="27">
        <v>0.06</v>
      </c>
      <c r="R19" s="28">
        <f>AVERAGE(F19:Q19)</f>
        <v>7.7499999999999999E-2</v>
      </c>
      <c r="S19" s="31"/>
      <c r="T19" s="27">
        <v>7.0000000000000007E-2</v>
      </c>
      <c r="U19" s="27">
        <v>7.0000000000000007E-2</v>
      </c>
      <c r="V19" s="27">
        <v>0.06</v>
      </c>
      <c r="W19" s="27">
        <v>0.08</v>
      </c>
      <c r="X19" s="27">
        <v>0.09</v>
      </c>
      <c r="Y19" s="29">
        <f>AVERAGE(V19:X19)*0.5+AVERAGE(Q19:X19)*0.3+AVERAGE(K19:X19)*0.2</f>
        <v>7.4814102564102564E-2</v>
      </c>
      <c r="Z19" s="29">
        <f>Y19</f>
        <v>7.4814102564102564E-2</v>
      </c>
      <c r="AA19" s="29">
        <f t="shared" ref="AA19:AD21" si="35">Z19</f>
        <v>7.4814102564102564E-2</v>
      </c>
      <c r="AB19" s="29">
        <f t="shared" si="35"/>
        <v>7.4814102564102564E-2</v>
      </c>
      <c r="AC19" s="29">
        <f t="shared" si="35"/>
        <v>7.4814102564102564E-2</v>
      </c>
      <c r="AD19" s="29">
        <f t="shared" si="35"/>
        <v>7.4814102564102564E-2</v>
      </c>
      <c r="AE19" s="29">
        <f>AD19</f>
        <v>7.4814102564102564E-2</v>
      </c>
      <c r="AF19" s="28">
        <f t="shared" ref="AF19:AF21" si="36">AVERAGE(T19:AE19)</f>
        <v>7.4474893162393183E-2</v>
      </c>
      <c r="AG19" s="31"/>
      <c r="AH19" s="29">
        <f t="shared" ref="AH19:AH21" si="37">AE19</f>
        <v>7.4814102564102564E-2</v>
      </c>
      <c r="AI19" s="29">
        <f t="shared" ref="AI19:AR21" si="38">AH19</f>
        <v>7.4814102564102564E-2</v>
      </c>
      <c r="AJ19" s="29">
        <f t="shared" si="38"/>
        <v>7.4814102564102564E-2</v>
      </c>
      <c r="AK19" s="29">
        <f t="shared" si="38"/>
        <v>7.4814102564102564E-2</v>
      </c>
      <c r="AL19" s="29">
        <f t="shared" si="38"/>
        <v>7.4814102564102564E-2</v>
      </c>
      <c r="AM19" s="29">
        <f t="shared" si="38"/>
        <v>7.4814102564102564E-2</v>
      </c>
      <c r="AN19" s="29">
        <f t="shared" si="38"/>
        <v>7.4814102564102564E-2</v>
      </c>
      <c r="AO19" s="29">
        <f t="shared" si="38"/>
        <v>7.4814102564102564E-2</v>
      </c>
      <c r="AP19" s="29">
        <f t="shared" si="38"/>
        <v>7.4814102564102564E-2</v>
      </c>
      <c r="AQ19" s="29">
        <f t="shared" si="38"/>
        <v>7.4814102564102564E-2</v>
      </c>
      <c r="AR19" s="29">
        <f t="shared" si="38"/>
        <v>7.4814102564102564E-2</v>
      </c>
      <c r="AS19" s="29">
        <v>7.0000000000000007E-2</v>
      </c>
      <c r="AT19" s="28">
        <f t="shared" ref="AT19:AT21" si="39">AVERAGE(AG19:AS19)</f>
        <v>7.4412927350427371E-2</v>
      </c>
      <c r="AU19" s="31"/>
      <c r="AV19" s="29">
        <f t="shared" ref="AV19:AV21" si="40">AS19</f>
        <v>7.0000000000000007E-2</v>
      </c>
      <c r="AW19" s="29">
        <f t="shared" ref="AW19:BF21" si="41">AV19</f>
        <v>7.0000000000000007E-2</v>
      </c>
      <c r="AX19" s="29">
        <f t="shared" si="41"/>
        <v>7.0000000000000007E-2</v>
      </c>
      <c r="AY19" s="29">
        <f t="shared" si="41"/>
        <v>7.0000000000000007E-2</v>
      </c>
      <c r="AZ19" s="29">
        <f t="shared" si="41"/>
        <v>7.0000000000000007E-2</v>
      </c>
      <c r="BA19" s="29">
        <f t="shared" si="41"/>
        <v>7.0000000000000007E-2</v>
      </c>
      <c r="BB19" s="29">
        <f t="shared" si="41"/>
        <v>7.0000000000000007E-2</v>
      </c>
      <c r="BC19" s="29">
        <f t="shared" si="41"/>
        <v>7.0000000000000007E-2</v>
      </c>
      <c r="BD19" s="29">
        <f t="shared" si="41"/>
        <v>7.0000000000000007E-2</v>
      </c>
      <c r="BE19" s="29">
        <f t="shared" si="41"/>
        <v>7.0000000000000007E-2</v>
      </c>
      <c r="BF19" s="29">
        <f t="shared" si="41"/>
        <v>7.0000000000000007E-2</v>
      </c>
      <c r="BG19" s="29">
        <v>7.0000000000000007E-2</v>
      </c>
      <c r="BH19" s="28">
        <f t="shared" ref="BH19:BH21" si="42">AVERAGE(AU19:BG19)</f>
        <v>7.0000000000000021E-2</v>
      </c>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row>
    <row r="20" spans="1:97" x14ac:dyDescent="0.3">
      <c r="A20" s="31"/>
      <c r="B20" s="31"/>
      <c r="C20" s="31"/>
      <c r="D20" s="59" t="s">
        <v>28</v>
      </c>
      <c r="E20" s="32" t="s">
        <v>13</v>
      </c>
      <c r="F20" s="27">
        <v>0.57999999999999996</v>
      </c>
      <c r="G20" s="27">
        <v>0.48</v>
      </c>
      <c r="H20" s="27">
        <v>0.4</v>
      </c>
      <c r="I20" s="27">
        <v>0.45</v>
      </c>
      <c r="J20" s="27">
        <v>0.51</v>
      </c>
      <c r="K20" s="27">
        <v>0.53</v>
      </c>
      <c r="L20" s="27">
        <v>0.57999999999999996</v>
      </c>
      <c r="M20" s="27">
        <v>0.44</v>
      </c>
      <c r="N20" s="27">
        <v>0.42</v>
      </c>
      <c r="O20" s="27">
        <v>0.45</v>
      </c>
      <c r="P20" s="27">
        <v>0.45</v>
      </c>
      <c r="Q20" s="27">
        <v>0.43</v>
      </c>
      <c r="R20" s="28">
        <f>AVERAGE(F20:Q20)</f>
        <v>0.47666666666666674</v>
      </c>
      <c r="S20" s="31"/>
      <c r="T20" s="27">
        <v>0.56000000000000005</v>
      </c>
      <c r="U20" s="27">
        <v>0.53</v>
      </c>
      <c r="V20" s="27">
        <v>0.53</v>
      </c>
      <c r="W20" s="27">
        <v>0.54</v>
      </c>
      <c r="X20" s="27">
        <v>0.42</v>
      </c>
      <c r="Y20" s="29">
        <f>AVERAGE(V20:X20)*0.5+AVERAGE(Q20:X20)*0.3+AVERAGE(K20:X20)*0.2</f>
        <v>0.49555677655677655</v>
      </c>
      <c r="Z20" s="29">
        <f>Y20</f>
        <v>0.49555677655677655</v>
      </c>
      <c r="AA20" s="29">
        <f t="shared" si="35"/>
        <v>0.49555677655677655</v>
      </c>
      <c r="AB20" s="29">
        <f t="shared" si="35"/>
        <v>0.49555677655677655</v>
      </c>
      <c r="AC20" s="29">
        <f t="shared" si="35"/>
        <v>0.49555677655677655</v>
      </c>
      <c r="AD20" s="29">
        <f t="shared" si="35"/>
        <v>0.49555677655677655</v>
      </c>
      <c r="AE20" s="29">
        <f>AD20</f>
        <v>0.49555677655677655</v>
      </c>
      <c r="AF20" s="28">
        <f t="shared" si="36"/>
        <v>0.50407478632478642</v>
      </c>
      <c r="AG20" s="31"/>
      <c r="AH20" s="29">
        <f t="shared" si="37"/>
        <v>0.49555677655677655</v>
      </c>
      <c r="AI20" s="29">
        <f t="shared" si="38"/>
        <v>0.49555677655677655</v>
      </c>
      <c r="AJ20" s="29">
        <f t="shared" si="38"/>
        <v>0.49555677655677655</v>
      </c>
      <c r="AK20" s="29">
        <f t="shared" si="38"/>
        <v>0.49555677655677655</v>
      </c>
      <c r="AL20" s="29">
        <f t="shared" si="38"/>
        <v>0.49555677655677655</v>
      </c>
      <c r="AM20" s="29">
        <f t="shared" si="38"/>
        <v>0.49555677655677655</v>
      </c>
      <c r="AN20" s="29">
        <f t="shared" si="38"/>
        <v>0.49555677655677655</v>
      </c>
      <c r="AO20" s="29">
        <f t="shared" si="38"/>
        <v>0.49555677655677655</v>
      </c>
      <c r="AP20" s="29">
        <f t="shared" si="38"/>
        <v>0.49555677655677655</v>
      </c>
      <c r="AQ20" s="29">
        <f t="shared" si="38"/>
        <v>0.49555677655677655</v>
      </c>
      <c r="AR20" s="29">
        <f t="shared" si="38"/>
        <v>0.49555677655677655</v>
      </c>
      <c r="AS20" s="29">
        <v>0.5</v>
      </c>
      <c r="AT20" s="28">
        <f t="shared" si="39"/>
        <v>0.49592704517704528</v>
      </c>
      <c r="AU20" s="31"/>
      <c r="AV20" s="29">
        <f t="shared" si="40"/>
        <v>0.5</v>
      </c>
      <c r="AW20" s="29">
        <f t="shared" si="41"/>
        <v>0.5</v>
      </c>
      <c r="AX20" s="29">
        <f t="shared" si="41"/>
        <v>0.5</v>
      </c>
      <c r="AY20" s="29">
        <f t="shared" si="41"/>
        <v>0.5</v>
      </c>
      <c r="AZ20" s="29">
        <f t="shared" si="41"/>
        <v>0.5</v>
      </c>
      <c r="BA20" s="29">
        <f t="shared" si="41"/>
        <v>0.5</v>
      </c>
      <c r="BB20" s="29">
        <f t="shared" si="41"/>
        <v>0.5</v>
      </c>
      <c r="BC20" s="29">
        <f t="shared" si="41"/>
        <v>0.5</v>
      </c>
      <c r="BD20" s="29">
        <f t="shared" si="41"/>
        <v>0.5</v>
      </c>
      <c r="BE20" s="29">
        <f t="shared" si="41"/>
        <v>0.5</v>
      </c>
      <c r="BF20" s="29">
        <f t="shared" si="41"/>
        <v>0.5</v>
      </c>
      <c r="BG20" s="29">
        <v>0.5</v>
      </c>
      <c r="BH20" s="28">
        <f t="shared" si="42"/>
        <v>0.5</v>
      </c>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row>
    <row r="21" spans="1:97" x14ac:dyDescent="0.3">
      <c r="A21" s="31"/>
      <c r="B21" s="31"/>
      <c r="C21" s="31"/>
      <c r="D21" s="59" t="s">
        <v>29</v>
      </c>
      <c r="E21" s="32" t="s">
        <v>13</v>
      </c>
      <c r="F21" s="27">
        <v>0.33</v>
      </c>
      <c r="G21" s="27">
        <v>0.45</v>
      </c>
      <c r="H21" s="27">
        <v>0.53</v>
      </c>
      <c r="I21" s="27">
        <v>0.47</v>
      </c>
      <c r="J21" s="27">
        <v>0.38</v>
      </c>
      <c r="K21" s="27">
        <v>0.41</v>
      </c>
      <c r="L21" s="27">
        <v>0.34</v>
      </c>
      <c r="M21" s="27">
        <v>0.47</v>
      </c>
      <c r="N21" s="27">
        <v>0.51</v>
      </c>
      <c r="O21" s="27">
        <v>0.48</v>
      </c>
      <c r="P21" s="27">
        <v>0.48</v>
      </c>
      <c r="Q21" s="27">
        <v>0.52</v>
      </c>
      <c r="R21" s="28">
        <f>AVERAGE(F21:Q21)</f>
        <v>0.44749999999999995</v>
      </c>
      <c r="S21" s="31"/>
      <c r="T21" s="27">
        <v>0.37</v>
      </c>
      <c r="U21" s="27">
        <v>0.41</v>
      </c>
      <c r="V21" s="27">
        <v>0.41</v>
      </c>
      <c r="W21" s="27">
        <v>0.38</v>
      </c>
      <c r="X21" s="27">
        <v>0.49</v>
      </c>
      <c r="Y21" s="29">
        <f>AVERAGE(V21:X21)*0.5+AVERAGE(Q21:X21)*0.3+AVERAGE(K21:X21)*0.2</f>
        <v>0.43104487179487183</v>
      </c>
      <c r="Z21" s="29">
        <f>Y21</f>
        <v>0.43104487179487183</v>
      </c>
      <c r="AA21" s="29">
        <f t="shared" si="35"/>
        <v>0.43104487179487183</v>
      </c>
      <c r="AB21" s="29">
        <f t="shared" si="35"/>
        <v>0.43104487179487183</v>
      </c>
      <c r="AC21" s="29">
        <f t="shared" si="35"/>
        <v>0.43104487179487183</v>
      </c>
      <c r="AD21" s="29">
        <f t="shared" si="35"/>
        <v>0.43104487179487183</v>
      </c>
      <c r="AE21" s="29">
        <f>AD21</f>
        <v>0.43104487179487183</v>
      </c>
      <c r="AF21" s="28">
        <f t="shared" si="36"/>
        <v>0.42310950854700852</v>
      </c>
      <c r="AG21" s="31"/>
      <c r="AH21" s="29">
        <f t="shared" si="37"/>
        <v>0.43104487179487183</v>
      </c>
      <c r="AI21" s="29">
        <f t="shared" si="38"/>
        <v>0.43104487179487183</v>
      </c>
      <c r="AJ21" s="29">
        <f t="shared" si="38"/>
        <v>0.43104487179487183</v>
      </c>
      <c r="AK21" s="29">
        <f t="shared" si="38"/>
        <v>0.43104487179487183</v>
      </c>
      <c r="AL21" s="29">
        <f t="shared" si="38"/>
        <v>0.43104487179487183</v>
      </c>
      <c r="AM21" s="29">
        <f t="shared" si="38"/>
        <v>0.43104487179487183</v>
      </c>
      <c r="AN21" s="29">
        <f t="shared" si="38"/>
        <v>0.43104487179487183</v>
      </c>
      <c r="AO21" s="29">
        <f t="shared" si="38"/>
        <v>0.43104487179487183</v>
      </c>
      <c r="AP21" s="29">
        <f t="shared" si="38"/>
        <v>0.43104487179487183</v>
      </c>
      <c r="AQ21" s="29">
        <f t="shared" si="38"/>
        <v>0.43104487179487183</v>
      </c>
      <c r="AR21" s="29">
        <f t="shared" si="38"/>
        <v>0.43104487179487183</v>
      </c>
      <c r="AS21" s="29">
        <v>0.43</v>
      </c>
      <c r="AT21" s="28">
        <f t="shared" si="39"/>
        <v>0.43095779914529914</v>
      </c>
      <c r="AU21" s="31"/>
      <c r="AV21" s="29">
        <f t="shared" si="40"/>
        <v>0.43</v>
      </c>
      <c r="AW21" s="29">
        <f t="shared" si="41"/>
        <v>0.43</v>
      </c>
      <c r="AX21" s="29">
        <f t="shared" si="41"/>
        <v>0.43</v>
      </c>
      <c r="AY21" s="29">
        <f t="shared" si="41"/>
        <v>0.43</v>
      </c>
      <c r="AZ21" s="29">
        <f t="shared" si="41"/>
        <v>0.43</v>
      </c>
      <c r="BA21" s="29">
        <f t="shared" si="41"/>
        <v>0.43</v>
      </c>
      <c r="BB21" s="29">
        <f t="shared" si="41"/>
        <v>0.43</v>
      </c>
      <c r="BC21" s="29">
        <f t="shared" si="41"/>
        <v>0.43</v>
      </c>
      <c r="BD21" s="29">
        <f t="shared" si="41"/>
        <v>0.43</v>
      </c>
      <c r="BE21" s="29">
        <f t="shared" si="41"/>
        <v>0.43</v>
      </c>
      <c r="BF21" s="29">
        <f t="shared" si="41"/>
        <v>0.43</v>
      </c>
      <c r="BG21" s="29">
        <v>0.43</v>
      </c>
      <c r="BH21" s="28">
        <f t="shared" si="42"/>
        <v>0.43</v>
      </c>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row>
    <row r="22" spans="1:97" s="31" customFormat="1" x14ac:dyDescent="0.3">
      <c r="D22" s="59"/>
      <c r="E22" s="32"/>
      <c r="R22" s="35"/>
      <c r="AF22" s="35"/>
      <c r="AT22" s="35"/>
      <c r="BH22" s="35"/>
    </row>
    <row r="23" spans="1:97" x14ac:dyDescent="0.3">
      <c r="A23" s="31"/>
      <c r="B23" s="31"/>
      <c r="C23" s="31"/>
      <c r="D23" s="59" t="s">
        <v>14</v>
      </c>
      <c r="E23" s="32" t="s">
        <v>1</v>
      </c>
      <c r="F23" s="23">
        <v>6</v>
      </c>
      <c r="G23" s="23">
        <v>5</v>
      </c>
      <c r="H23" s="23">
        <v>6</v>
      </c>
      <c r="I23" s="23">
        <v>6</v>
      </c>
      <c r="J23" s="23">
        <v>8</v>
      </c>
      <c r="K23" s="23">
        <v>5</v>
      </c>
      <c r="L23" s="23">
        <v>6</v>
      </c>
      <c r="M23" s="23">
        <v>8</v>
      </c>
      <c r="N23" s="23">
        <v>6</v>
      </c>
      <c r="O23" s="23">
        <v>8</v>
      </c>
      <c r="P23" s="23">
        <v>6</v>
      </c>
      <c r="Q23" s="23">
        <v>5</v>
      </c>
      <c r="R23" s="24">
        <f>SUM(F23:Q23)</f>
        <v>75</v>
      </c>
      <c r="S23" s="31"/>
      <c r="T23" s="23">
        <v>6</v>
      </c>
      <c r="U23" s="23">
        <v>6</v>
      </c>
      <c r="V23" s="23">
        <v>7</v>
      </c>
      <c r="W23" s="23">
        <v>8</v>
      </c>
      <c r="X23" s="23">
        <v>10</v>
      </c>
      <c r="Y23" s="23">
        <f>ROUND(Y19*Y$17,0)</f>
        <v>10</v>
      </c>
      <c r="Z23" s="23">
        <f t="shared" ref="Z23:AE25" si="43">ROUND(Z19*Z$17,0)</f>
        <v>10</v>
      </c>
      <c r="AA23" s="23">
        <v>9</v>
      </c>
      <c r="AB23" s="23">
        <f t="shared" si="43"/>
        <v>10</v>
      </c>
      <c r="AC23" s="23">
        <f t="shared" si="43"/>
        <v>9</v>
      </c>
      <c r="AD23" s="23">
        <f t="shared" si="43"/>
        <v>10</v>
      </c>
      <c r="AE23" s="23">
        <f t="shared" si="43"/>
        <v>10</v>
      </c>
      <c r="AF23" s="24">
        <f t="shared" ref="AF23:AF26" si="44">SUM(T23:AE23)</f>
        <v>105</v>
      </c>
      <c r="AG23" s="31"/>
      <c r="AH23" s="23">
        <f t="shared" ref="AH23:AR25" si="45">ROUND(AH19*AH$17,0)</f>
        <v>11</v>
      </c>
      <c r="AI23" s="23">
        <f t="shared" si="45"/>
        <v>11</v>
      </c>
      <c r="AJ23" s="23">
        <f t="shared" si="45"/>
        <v>12</v>
      </c>
      <c r="AK23" s="23">
        <f t="shared" si="45"/>
        <v>12</v>
      </c>
      <c r="AL23" s="23">
        <f t="shared" si="45"/>
        <v>12</v>
      </c>
      <c r="AM23" s="23">
        <f t="shared" si="45"/>
        <v>13</v>
      </c>
      <c r="AN23" s="23">
        <f t="shared" si="45"/>
        <v>13</v>
      </c>
      <c r="AO23" s="23">
        <f t="shared" si="45"/>
        <v>14</v>
      </c>
      <c r="AP23" s="23">
        <f t="shared" si="45"/>
        <v>14</v>
      </c>
      <c r="AQ23" s="23">
        <f t="shared" si="45"/>
        <v>14</v>
      </c>
      <c r="AR23" s="23">
        <f t="shared" si="45"/>
        <v>15</v>
      </c>
      <c r="AS23" s="23">
        <v>14</v>
      </c>
      <c r="AT23" s="24">
        <f t="shared" ref="AT23:AT25" si="46">SUM(AG23:AS23)</f>
        <v>155</v>
      </c>
      <c r="AU23" s="31"/>
      <c r="AV23" s="23">
        <f t="shared" ref="AV23:BF25" si="47">ROUND(AV19*AV$17,0)</f>
        <v>15</v>
      </c>
      <c r="AW23" s="23">
        <f t="shared" si="47"/>
        <v>15</v>
      </c>
      <c r="AX23" s="23">
        <f t="shared" si="47"/>
        <v>16</v>
      </c>
      <c r="AY23" s="23">
        <f t="shared" si="47"/>
        <v>16</v>
      </c>
      <c r="AZ23" s="23">
        <f t="shared" si="47"/>
        <v>17</v>
      </c>
      <c r="BA23" s="23">
        <f t="shared" si="47"/>
        <v>17</v>
      </c>
      <c r="BB23" s="23">
        <f t="shared" si="47"/>
        <v>18</v>
      </c>
      <c r="BC23" s="23">
        <f t="shared" si="47"/>
        <v>18</v>
      </c>
      <c r="BD23" s="23">
        <f t="shared" si="47"/>
        <v>19</v>
      </c>
      <c r="BE23" s="23">
        <f t="shared" si="47"/>
        <v>19</v>
      </c>
      <c r="BF23" s="23">
        <f t="shared" si="47"/>
        <v>20</v>
      </c>
      <c r="BG23" s="23">
        <f t="shared" ref="BG23" si="48">ROUND(BG19*BG$17,0)</f>
        <v>20</v>
      </c>
      <c r="BH23" s="24">
        <f t="shared" ref="BH23:BH25" si="49">SUM(AU23:BG23)</f>
        <v>210</v>
      </c>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row>
    <row r="24" spans="1:97" x14ac:dyDescent="0.3">
      <c r="A24" s="31"/>
      <c r="B24" s="31"/>
      <c r="C24" s="31"/>
      <c r="D24" s="59" t="s">
        <v>28</v>
      </c>
      <c r="E24" s="32" t="s">
        <v>1</v>
      </c>
      <c r="F24" s="23">
        <v>39</v>
      </c>
      <c r="G24" s="23">
        <v>36</v>
      </c>
      <c r="H24" s="23">
        <v>31</v>
      </c>
      <c r="I24" s="23">
        <v>33</v>
      </c>
      <c r="J24" s="23">
        <v>40</v>
      </c>
      <c r="K24" s="23">
        <v>40</v>
      </c>
      <c r="L24" s="23">
        <v>41</v>
      </c>
      <c r="M24" s="23">
        <v>44</v>
      </c>
      <c r="N24" s="23">
        <v>37</v>
      </c>
      <c r="O24" s="23">
        <v>46</v>
      </c>
      <c r="P24" s="23">
        <v>39</v>
      </c>
      <c r="Q24" s="23">
        <v>37</v>
      </c>
      <c r="R24" s="24">
        <f>SUM(F24:Q24)</f>
        <v>463</v>
      </c>
      <c r="S24" s="31"/>
      <c r="T24" s="23">
        <v>51</v>
      </c>
      <c r="U24" s="23">
        <v>48</v>
      </c>
      <c r="V24" s="23">
        <v>64</v>
      </c>
      <c r="W24" s="23">
        <v>55</v>
      </c>
      <c r="X24" s="23">
        <v>47</v>
      </c>
      <c r="Y24" s="23">
        <f>ROUND(Y20*Y$17,0)</f>
        <v>64</v>
      </c>
      <c r="Z24" s="23">
        <f t="shared" si="43"/>
        <v>69</v>
      </c>
      <c r="AA24" s="23">
        <f t="shared" si="43"/>
        <v>69</v>
      </c>
      <c r="AB24" s="23">
        <f t="shared" si="43"/>
        <v>67</v>
      </c>
      <c r="AC24" s="23">
        <f t="shared" si="43"/>
        <v>62</v>
      </c>
      <c r="AD24" s="23">
        <f t="shared" si="43"/>
        <v>67</v>
      </c>
      <c r="AE24" s="23">
        <f t="shared" si="43"/>
        <v>67</v>
      </c>
      <c r="AF24" s="24">
        <f t="shared" si="44"/>
        <v>730</v>
      </c>
      <c r="AG24" s="31"/>
      <c r="AH24" s="23">
        <f t="shared" si="45"/>
        <v>73</v>
      </c>
      <c r="AI24" s="23">
        <f t="shared" si="45"/>
        <v>75</v>
      </c>
      <c r="AJ24" s="23">
        <f t="shared" si="45"/>
        <v>77</v>
      </c>
      <c r="AK24" s="23">
        <f t="shared" si="45"/>
        <v>80</v>
      </c>
      <c r="AL24" s="23">
        <f t="shared" si="45"/>
        <v>82</v>
      </c>
      <c r="AM24" s="23">
        <f t="shared" si="45"/>
        <v>85</v>
      </c>
      <c r="AN24" s="23">
        <f t="shared" si="45"/>
        <v>87</v>
      </c>
      <c r="AO24" s="23">
        <f t="shared" si="45"/>
        <v>90</v>
      </c>
      <c r="AP24" s="23">
        <f t="shared" si="45"/>
        <v>93</v>
      </c>
      <c r="AQ24" s="23">
        <f t="shared" si="45"/>
        <v>96</v>
      </c>
      <c r="AR24" s="23">
        <f t="shared" si="45"/>
        <v>98</v>
      </c>
      <c r="AS24" s="23">
        <v>102</v>
      </c>
      <c r="AT24" s="24">
        <f t="shared" si="46"/>
        <v>1038</v>
      </c>
      <c r="AU24" s="31"/>
      <c r="AV24" s="23">
        <f t="shared" si="47"/>
        <v>105</v>
      </c>
      <c r="AW24" s="23">
        <f t="shared" si="47"/>
        <v>109</v>
      </c>
      <c r="AX24" s="23">
        <f t="shared" si="47"/>
        <v>112</v>
      </c>
      <c r="AY24" s="23">
        <f t="shared" si="47"/>
        <v>116</v>
      </c>
      <c r="AZ24" s="23">
        <f t="shared" si="47"/>
        <v>119</v>
      </c>
      <c r="BA24" s="23">
        <f t="shared" si="47"/>
        <v>123</v>
      </c>
      <c r="BB24" s="23">
        <f t="shared" si="47"/>
        <v>127</v>
      </c>
      <c r="BC24" s="23">
        <f t="shared" si="47"/>
        <v>131</v>
      </c>
      <c r="BD24" s="23">
        <f t="shared" si="47"/>
        <v>134</v>
      </c>
      <c r="BE24" s="23">
        <f t="shared" si="47"/>
        <v>138</v>
      </c>
      <c r="BF24" s="23">
        <f t="shared" si="47"/>
        <v>142</v>
      </c>
      <c r="BG24" s="23">
        <f t="shared" ref="BG24" si="50">ROUND(BG20*BG$17,0)</f>
        <v>145</v>
      </c>
      <c r="BH24" s="24">
        <f t="shared" si="49"/>
        <v>1501</v>
      </c>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row>
    <row r="25" spans="1:97" x14ac:dyDescent="0.3">
      <c r="A25" s="31"/>
      <c r="B25" s="31"/>
      <c r="C25" s="31"/>
      <c r="D25" s="59" t="s">
        <v>29</v>
      </c>
      <c r="E25" s="32" t="s">
        <v>1</v>
      </c>
      <c r="F25" s="23">
        <v>22</v>
      </c>
      <c r="G25" s="23">
        <v>34</v>
      </c>
      <c r="H25" s="23">
        <v>41</v>
      </c>
      <c r="I25" s="23">
        <v>34</v>
      </c>
      <c r="J25" s="23">
        <v>30</v>
      </c>
      <c r="K25" s="23">
        <v>31</v>
      </c>
      <c r="L25" s="23">
        <v>24</v>
      </c>
      <c r="M25" s="23">
        <v>47</v>
      </c>
      <c r="N25" s="23">
        <v>45</v>
      </c>
      <c r="O25" s="23">
        <v>49</v>
      </c>
      <c r="P25" s="23">
        <v>41</v>
      </c>
      <c r="Q25" s="23">
        <v>45</v>
      </c>
      <c r="R25" s="24">
        <f>SUM(F25:Q25)</f>
        <v>443</v>
      </c>
      <c r="S25" s="31"/>
      <c r="T25" s="23">
        <v>34</v>
      </c>
      <c r="U25" s="23">
        <v>37</v>
      </c>
      <c r="V25" s="23">
        <v>49</v>
      </c>
      <c r="W25" s="23">
        <v>39</v>
      </c>
      <c r="X25" s="23">
        <v>54</v>
      </c>
      <c r="Y25" s="23">
        <f>ROUND(Y21*Y$17,0)</f>
        <v>56</v>
      </c>
      <c r="Z25" s="23">
        <f t="shared" si="43"/>
        <v>60</v>
      </c>
      <c r="AA25" s="23">
        <f t="shared" si="43"/>
        <v>60</v>
      </c>
      <c r="AB25" s="23">
        <f t="shared" si="43"/>
        <v>58</v>
      </c>
      <c r="AC25" s="23">
        <f t="shared" si="43"/>
        <v>54</v>
      </c>
      <c r="AD25" s="23">
        <f t="shared" si="43"/>
        <v>58</v>
      </c>
      <c r="AE25" s="23">
        <f t="shared" si="43"/>
        <v>58</v>
      </c>
      <c r="AF25" s="24">
        <f t="shared" si="44"/>
        <v>617</v>
      </c>
      <c r="AG25" s="31"/>
      <c r="AH25" s="23">
        <f t="shared" si="45"/>
        <v>63</v>
      </c>
      <c r="AI25" s="23">
        <f>ROUND(AI21*AI$17,0)</f>
        <v>65</v>
      </c>
      <c r="AJ25" s="23">
        <f t="shared" si="45"/>
        <v>67</v>
      </c>
      <c r="AK25" s="23">
        <f t="shared" si="45"/>
        <v>69</v>
      </c>
      <c r="AL25" s="23">
        <f t="shared" si="45"/>
        <v>71</v>
      </c>
      <c r="AM25" s="23">
        <f t="shared" si="45"/>
        <v>74</v>
      </c>
      <c r="AN25" s="23">
        <f t="shared" si="45"/>
        <v>76</v>
      </c>
      <c r="AO25" s="23">
        <f t="shared" si="45"/>
        <v>78</v>
      </c>
      <c r="AP25" s="23">
        <f t="shared" si="45"/>
        <v>81</v>
      </c>
      <c r="AQ25" s="23">
        <f t="shared" si="45"/>
        <v>83</v>
      </c>
      <c r="AR25" s="23">
        <f t="shared" si="45"/>
        <v>86</v>
      </c>
      <c r="AS25" s="23">
        <v>88</v>
      </c>
      <c r="AT25" s="24">
        <f t="shared" si="46"/>
        <v>901</v>
      </c>
      <c r="AU25" s="31"/>
      <c r="AV25" s="23">
        <f t="shared" si="47"/>
        <v>91</v>
      </c>
      <c r="AW25" s="23">
        <f>ROUND(AW21*AW$17,0)</f>
        <v>94</v>
      </c>
      <c r="AX25" s="23">
        <f t="shared" si="47"/>
        <v>97</v>
      </c>
      <c r="AY25" s="23">
        <f t="shared" si="47"/>
        <v>100</v>
      </c>
      <c r="AZ25" s="23">
        <f t="shared" si="47"/>
        <v>103</v>
      </c>
      <c r="BA25" s="23">
        <f t="shared" si="47"/>
        <v>106</v>
      </c>
      <c r="BB25" s="23">
        <f t="shared" si="47"/>
        <v>109</v>
      </c>
      <c r="BC25" s="23">
        <f t="shared" si="47"/>
        <v>112</v>
      </c>
      <c r="BD25" s="23">
        <f t="shared" si="47"/>
        <v>116</v>
      </c>
      <c r="BE25" s="23">
        <f t="shared" si="47"/>
        <v>119</v>
      </c>
      <c r="BF25" s="23">
        <f t="shared" si="47"/>
        <v>123</v>
      </c>
      <c r="BG25" s="23">
        <f t="shared" ref="BG25" si="51">ROUND(BG21*BG$17,0)</f>
        <v>125</v>
      </c>
      <c r="BH25" s="24">
        <f t="shared" si="49"/>
        <v>1295</v>
      </c>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row>
    <row r="26" spans="1:97" s="38" customFormat="1" x14ac:dyDescent="0.3">
      <c r="A26" s="35"/>
      <c r="B26" s="35"/>
      <c r="C26" s="35"/>
      <c r="D26" s="60"/>
      <c r="E26" s="37" t="s">
        <v>15</v>
      </c>
      <c r="F26" s="26">
        <v>67</v>
      </c>
      <c r="G26" s="26">
        <v>75</v>
      </c>
      <c r="H26" s="26">
        <v>78</v>
      </c>
      <c r="I26" s="26">
        <v>73</v>
      </c>
      <c r="J26" s="26">
        <v>78</v>
      </c>
      <c r="K26" s="26">
        <v>76</v>
      </c>
      <c r="L26" s="26">
        <v>71</v>
      </c>
      <c r="M26" s="26">
        <v>99</v>
      </c>
      <c r="N26" s="26">
        <v>88</v>
      </c>
      <c r="O26" s="26">
        <v>103</v>
      </c>
      <c r="P26" s="26">
        <v>86</v>
      </c>
      <c r="Q26" s="26">
        <v>87</v>
      </c>
      <c r="R26" s="26">
        <f>SUM(F26:Q26)</f>
        <v>981</v>
      </c>
      <c r="S26" s="31"/>
      <c r="T26" s="26">
        <f t="shared" ref="T26:AE26" si="52">SUM(T23:T25)</f>
        <v>91</v>
      </c>
      <c r="U26" s="26">
        <f t="shared" si="52"/>
        <v>91</v>
      </c>
      <c r="V26" s="26">
        <f t="shared" si="52"/>
        <v>120</v>
      </c>
      <c r="W26" s="26">
        <f t="shared" si="52"/>
        <v>102</v>
      </c>
      <c r="X26" s="26">
        <f t="shared" si="52"/>
        <v>111</v>
      </c>
      <c r="Y26" s="26">
        <f t="shared" si="52"/>
        <v>130</v>
      </c>
      <c r="Z26" s="26">
        <f t="shared" si="52"/>
        <v>139</v>
      </c>
      <c r="AA26" s="26">
        <f t="shared" si="52"/>
        <v>138</v>
      </c>
      <c r="AB26" s="26">
        <f t="shared" si="52"/>
        <v>135</v>
      </c>
      <c r="AC26" s="26">
        <f t="shared" si="52"/>
        <v>125</v>
      </c>
      <c r="AD26" s="26">
        <f t="shared" si="52"/>
        <v>135</v>
      </c>
      <c r="AE26" s="26">
        <f t="shared" si="52"/>
        <v>135</v>
      </c>
      <c r="AF26" s="26">
        <f t="shared" si="44"/>
        <v>1452</v>
      </c>
      <c r="AG26" s="31"/>
      <c r="AH26" s="26">
        <f t="shared" ref="AH26:AS26" si="53">SUM(AH23:AH25)</f>
        <v>147</v>
      </c>
      <c r="AI26" s="26">
        <f t="shared" si="53"/>
        <v>151</v>
      </c>
      <c r="AJ26" s="26">
        <f t="shared" si="53"/>
        <v>156</v>
      </c>
      <c r="AK26" s="26">
        <f t="shared" si="53"/>
        <v>161</v>
      </c>
      <c r="AL26" s="26">
        <f t="shared" si="53"/>
        <v>165</v>
      </c>
      <c r="AM26" s="26">
        <f t="shared" si="53"/>
        <v>172</v>
      </c>
      <c r="AN26" s="26">
        <f t="shared" si="53"/>
        <v>176</v>
      </c>
      <c r="AO26" s="26">
        <f t="shared" si="53"/>
        <v>182</v>
      </c>
      <c r="AP26" s="26">
        <f t="shared" si="53"/>
        <v>188</v>
      </c>
      <c r="AQ26" s="26">
        <f t="shared" si="53"/>
        <v>193</v>
      </c>
      <c r="AR26" s="26">
        <f t="shared" si="53"/>
        <v>199</v>
      </c>
      <c r="AS26" s="26">
        <f t="shared" si="53"/>
        <v>204</v>
      </c>
      <c r="AT26" s="26">
        <f>SUM(AG26:AS26)</f>
        <v>2094</v>
      </c>
      <c r="AU26" s="35"/>
      <c r="AV26" s="26">
        <f t="shared" ref="AV26:BG26" si="54">SUM(AV23:AV25)</f>
        <v>211</v>
      </c>
      <c r="AW26" s="26">
        <f t="shared" si="54"/>
        <v>218</v>
      </c>
      <c r="AX26" s="26">
        <f t="shared" si="54"/>
        <v>225</v>
      </c>
      <c r="AY26" s="26">
        <f t="shared" si="54"/>
        <v>232</v>
      </c>
      <c r="AZ26" s="26">
        <f t="shared" si="54"/>
        <v>239</v>
      </c>
      <c r="BA26" s="26">
        <f t="shared" si="54"/>
        <v>246</v>
      </c>
      <c r="BB26" s="26">
        <f t="shared" si="54"/>
        <v>254</v>
      </c>
      <c r="BC26" s="26">
        <f t="shared" si="54"/>
        <v>261</v>
      </c>
      <c r="BD26" s="26">
        <f t="shared" si="54"/>
        <v>269</v>
      </c>
      <c r="BE26" s="26">
        <f t="shared" si="54"/>
        <v>276</v>
      </c>
      <c r="BF26" s="26">
        <f t="shared" si="54"/>
        <v>285</v>
      </c>
      <c r="BG26" s="26">
        <f t="shared" si="54"/>
        <v>290</v>
      </c>
      <c r="BH26" s="26">
        <f>SUM(AU26:BG26)</f>
        <v>3006</v>
      </c>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row>
    <row r="27" spans="1:97" s="31" customFormat="1" x14ac:dyDescent="0.3">
      <c r="D27" s="59"/>
      <c r="E27" s="32"/>
      <c r="R27" s="35"/>
      <c r="AF27" s="35"/>
      <c r="AT27" s="35"/>
      <c r="BH27" s="35"/>
    </row>
    <row r="28" spans="1:97" x14ac:dyDescent="0.3">
      <c r="A28" s="31"/>
      <c r="B28" s="31"/>
      <c r="C28" s="31"/>
      <c r="D28" s="59" t="s">
        <v>14</v>
      </c>
      <c r="E28" s="32" t="s">
        <v>30</v>
      </c>
      <c r="F28" s="23">
        <v>65286</v>
      </c>
      <c r="G28" s="23">
        <v>67236</v>
      </c>
      <c r="H28" s="23">
        <v>79429</v>
      </c>
      <c r="I28" s="23">
        <v>71151</v>
      </c>
      <c r="J28" s="23">
        <v>70223</v>
      </c>
      <c r="K28" s="23">
        <v>76558</v>
      </c>
      <c r="L28" s="23">
        <v>79097</v>
      </c>
      <c r="M28" s="23">
        <v>73209</v>
      </c>
      <c r="N28" s="23">
        <v>75363</v>
      </c>
      <c r="O28" s="23">
        <v>66228</v>
      </c>
      <c r="P28" s="23">
        <v>63953</v>
      </c>
      <c r="Q28" s="23">
        <v>69102</v>
      </c>
      <c r="R28" s="24">
        <f>AVERAGE(F28:Q28)</f>
        <v>71402.916666666672</v>
      </c>
      <c r="S28" s="31"/>
      <c r="T28" s="23">
        <v>79460</v>
      </c>
      <c r="U28" s="23">
        <v>67159</v>
      </c>
      <c r="V28" s="23">
        <v>78748</v>
      </c>
      <c r="W28" s="23">
        <v>65661</v>
      </c>
      <c r="X28" s="23">
        <v>65731</v>
      </c>
      <c r="Y28" s="25">
        <v>70654.2</v>
      </c>
      <c r="Z28" s="25">
        <v>70654.2</v>
      </c>
      <c r="AA28" s="25">
        <v>70654.2</v>
      </c>
      <c r="AB28" s="25">
        <v>70654.2</v>
      </c>
      <c r="AC28" s="25">
        <v>70654.2</v>
      </c>
      <c r="AD28" s="25">
        <v>70654.2</v>
      </c>
      <c r="AE28" s="25">
        <v>70654.2</v>
      </c>
      <c r="AF28" s="24">
        <f>AVERAGE(T28:AE28)</f>
        <v>70944.866666666654</v>
      </c>
      <c r="AG28" s="31"/>
      <c r="AH28" s="25">
        <v>70654.2</v>
      </c>
      <c r="AI28" s="25">
        <f>AH28</f>
        <v>70654.2</v>
      </c>
      <c r="AJ28" s="25">
        <f t="shared" ref="AJ28:AS30" si="55">AI28</f>
        <v>70654.2</v>
      </c>
      <c r="AK28" s="25">
        <f t="shared" si="55"/>
        <v>70654.2</v>
      </c>
      <c r="AL28" s="25">
        <f t="shared" si="55"/>
        <v>70654.2</v>
      </c>
      <c r="AM28" s="25">
        <f t="shared" si="55"/>
        <v>70654.2</v>
      </c>
      <c r="AN28" s="25">
        <f t="shared" si="55"/>
        <v>70654.2</v>
      </c>
      <c r="AO28" s="25">
        <f t="shared" si="55"/>
        <v>70654.2</v>
      </c>
      <c r="AP28" s="25">
        <f t="shared" si="55"/>
        <v>70654.2</v>
      </c>
      <c r="AQ28" s="25">
        <f t="shared" si="55"/>
        <v>70654.2</v>
      </c>
      <c r="AR28" s="25">
        <f t="shared" si="55"/>
        <v>70654.2</v>
      </c>
      <c r="AS28" s="25">
        <f t="shared" si="55"/>
        <v>70654.2</v>
      </c>
      <c r="AT28" s="24">
        <f>AVERAGE(AG28:AS28)</f>
        <v>70654.199999999983</v>
      </c>
      <c r="AU28" s="31"/>
      <c r="AV28" s="25">
        <v>70654.2</v>
      </c>
      <c r="AW28" s="25">
        <v>70654.2</v>
      </c>
      <c r="AX28" s="25">
        <v>70654.2</v>
      </c>
      <c r="AY28" s="25">
        <v>70654.2</v>
      </c>
      <c r="AZ28" s="25">
        <v>70654.2</v>
      </c>
      <c r="BA28" s="25">
        <v>70654.2</v>
      </c>
      <c r="BB28" s="25">
        <v>70654.2</v>
      </c>
      <c r="BC28" s="25">
        <v>70654.2</v>
      </c>
      <c r="BD28" s="25">
        <v>70654.2</v>
      </c>
      <c r="BE28" s="25">
        <v>70654.2</v>
      </c>
      <c r="BF28" s="25">
        <v>70654.2</v>
      </c>
      <c r="BG28" s="25">
        <v>70654.2</v>
      </c>
      <c r="BH28" s="24">
        <f>AVERAGE(AU28:BG28)</f>
        <v>70654.199999999983</v>
      </c>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row>
    <row r="29" spans="1:97" x14ac:dyDescent="0.3">
      <c r="A29" s="31"/>
      <c r="B29" s="31"/>
      <c r="C29" s="31"/>
      <c r="D29" s="59" t="s">
        <v>28</v>
      </c>
      <c r="E29" s="32" t="s">
        <v>30</v>
      </c>
      <c r="F29" s="23">
        <v>35782</v>
      </c>
      <c r="G29" s="23">
        <v>41130</v>
      </c>
      <c r="H29" s="23">
        <v>41007</v>
      </c>
      <c r="I29" s="23">
        <v>33175</v>
      </c>
      <c r="J29" s="23">
        <v>39549</v>
      </c>
      <c r="K29" s="23">
        <v>35198</v>
      </c>
      <c r="L29" s="23">
        <v>30212</v>
      </c>
      <c r="M29" s="23">
        <v>49009</v>
      </c>
      <c r="N29" s="23">
        <v>45242</v>
      </c>
      <c r="O29" s="23">
        <v>49900</v>
      </c>
      <c r="P29" s="23">
        <v>33666</v>
      </c>
      <c r="Q29" s="23">
        <v>39655</v>
      </c>
      <c r="R29" s="24">
        <f>AVERAGE(F29:Q29)</f>
        <v>39460.416666666664</v>
      </c>
      <c r="S29" s="31"/>
      <c r="T29" s="23">
        <v>33654</v>
      </c>
      <c r="U29" s="23">
        <v>32160</v>
      </c>
      <c r="V29" s="23">
        <v>32431</v>
      </c>
      <c r="W29" s="23">
        <v>40928</v>
      </c>
      <c r="X29" s="23">
        <v>35277</v>
      </c>
      <c r="Y29" s="25">
        <v>36433.449999999997</v>
      </c>
      <c r="Z29" s="25">
        <v>36433.449999999997</v>
      </c>
      <c r="AA29" s="25">
        <v>36433.449999999997</v>
      </c>
      <c r="AB29" s="25">
        <v>36433.449999999997</v>
      </c>
      <c r="AC29" s="25">
        <v>36433.449999999997</v>
      </c>
      <c r="AD29" s="25">
        <v>36433.449999999997</v>
      </c>
      <c r="AE29" s="25">
        <v>36433.449999999997</v>
      </c>
      <c r="AF29" s="24">
        <f t="shared" ref="AF29:AF30" si="56">AVERAGE(T29:AE29)</f>
        <v>35790.34583333334</v>
      </c>
      <c r="AG29" s="31"/>
      <c r="AH29" s="25">
        <v>36433.449999999997</v>
      </c>
      <c r="AI29" s="25">
        <f>AH29</f>
        <v>36433.449999999997</v>
      </c>
      <c r="AJ29" s="25">
        <f t="shared" si="55"/>
        <v>36433.449999999997</v>
      </c>
      <c r="AK29" s="25">
        <f t="shared" si="55"/>
        <v>36433.449999999997</v>
      </c>
      <c r="AL29" s="25">
        <f t="shared" si="55"/>
        <v>36433.449999999997</v>
      </c>
      <c r="AM29" s="25">
        <f t="shared" si="55"/>
        <v>36433.449999999997</v>
      </c>
      <c r="AN29" s="25">
        <f t="shared" si="55"/>
        <v>36433.449999999997</v>
      </c>
      <c r="AO29" s="25">
        <f t="shared" si="55"/>
        <v>36433.449999999997</v>
      </c>
      <c r="AP29" s="25">
        <f t="shared" si="55"/>
        <v>36433.449999999997</v>
      </c>
      <c r="AQ29" s="25">
        <f t="shared" si="55"/>
        <v>36433.449999999997</v>
      </c>
      <c r="AR29" s="25">
        <f t="shared" si="55"/>
        <v>36433.449999999997</v>
      </c>
      <c r="AS29" s="25">
        <f t="shared" si="55"/>
        <v>36433.449999999997</v>
      </c>
      <c r="AT29" s="24">
        <f t="shared" ref="AT29:AT30" si="57">AVERAGE(AG29:AS29)</f>
        <v>36433.450000000004</v>
      </c>
      <c r="AU29" s="31"/>
      <c r="AV29" s="25">
        <v>36433.449999999997</v>
      </c>
      <c r="AW29" s="25">
        <v>36433.449999999997</v>
      </c>
      <c r="AX29" s="25">
        <v>36433.449999999997</v>
      </c>
      <c r="AY29" s="25">
        <v>36433.449999999997</v>
      </c>
      <c r="AZ29" s="25">
        <v>36433.449999999997</v>
      </c>
      <c r="BA29" s="25">
        <v>36433.449999999997</v>
      </c>
      <c r="BB29" s="25">
        <v>36433.449999999997</v>
      </c>
      <c r="BC29" s="25">
        <v>36433.449999999997</v>
      </c>
      <c r="BD29" s="25">
        <v>36433.449999999997</v>
      </c>
      <c r="BE29" s="25">
        <v>36433.449999999997</v>
      </c>
      <c r="BF29" s="25">
        <v>36433.449999999997</v>
      </c>
      <c r="BG29" s="25">
        <v>36433.449999999997</v>
      </c>
      <c r="BH29" s="24">
        <f t="shared" ref="BH29:BH30" si="58">AVERAGE(AU29:BG29)</f>
        <v>36433.450000000004</v>
      </c>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row>
    <row r="30" spans="1:97" x14ac:dyDescent="0.3">
      <c r="A30" s="31"/>
      <c r="B30" s="31"/>
      <c r="C30" s="31"/>
      <c r="D30" s="59" t="s">
        <v>29</v>
      </c>
      <c r="E30" s="32" t="s">
        <v>30</v>
      </c>
      <c r="F30" s="23">
        <v>21314</v>
      </c>
      <c r="G30" s="23">
        <v>14331</v>
      </c>
      <c r="H30" s="23">
        <v>12053</v>
      </c>
      <c r="I30" s="23">
        <v>20898</v>
      </c>
      <c r="J30" s="23">
        <v>11782</v>
      </c>
      <c r="K30" s="23">
        <v>19413</v>
      </c>
      <c r="L30" s="23">
        <v>15556</v>
      </c>
      <c r="M30" s="23">
        <v>15717</v>
      </c>
      <c r="N30" s="23">
        <v>10792</v>
      </c>
      <c r="O30" s="23">
        <v>19395</v>
      </c>
      <c r="P30" s="23">
        <v>20332</v>
      </c>
      <c r="Q30" s="23">
        <v>15355</v>
      </c>
      <c r="R30" s="24">
        <f>AVERAGE(F30:Q30)</f>
        <v>16411.5</v>
      </c>
      <c r="S30" s="31"/>
      <c r="T30" s="23">
        <v>11496</v>
      </c>
      <c r="U30" s="23">
        <v>17791</v>
      </c>
      <c r="V30" s="23">
        <v>11648</v>
      </c>
      <c r="W30" s="23">
        <v>15325</v>
      </c>
      <c r="X30" s="23">
        <v>12004</v>
      </c>
      <c r="Y30" s="25">
        <v>13757.516666666666</v>
      </c>
      <c r="Z30" s="25">
        <v>13757.516666666666</v>
      </c>
      <c r="AA30" s="25">
        <v>13757.516666666666</v>
      </c>
      <c r="AB30" s="25">
        <v>13757.516666666666</v>
      </c>
      <c r="AC30" s="25">
        <v>13757.516666666666</v>
      </c>
      <c r="AD30" s="25">
        <v>13757.516666666666</v>
      </c>
      <c r="AE30" s="25">
        <v>13757.516666666666</v>
      </c>
      <c r="AF30" s="24">
        <f t="shared" si="56"/>
        <v>13713.884722222219</v>
      </c>
      <c r="AG30" s="31"/>
      <c r="AH30" s="25">
        <v>13757.516666666666</v>
      </c>
      <c r="AI30" s="25">
        <f>AH30</f>
        <v>13757.516666666666</v>
      </c>
      <c r="AJ30" s="25">
        <f t="shared" si="55"/>
        <v>13757.516666666666</v>
      </c>
      <c r="AK30" s="25">
        <f t="shared" si="55"/>
        <v>13757.516666666666</v>
      </c>
      <c r="AL30" s="25">
        <f t="shared" si="55"/>
        <v>13757.516666666666</v>
      </c>
      <c r="AM30" s="25">
        <f t="shared" si="55"/>
        <v>13757.516666666666</v>
      </c>
      <c r="AN30" s="25">
        <f t="shared" si="55"/>
        <v>13757.516666666666</v>
      </c>
      <c r="AO30" s="25">
        <f t="shared" si="55"/>
        <v>13757.516666666666</v>
      </c>
      <c r="AP30" s="25">
        <f t="shared" si="55"/>
        <v>13757.516666666666</v>
      </c>
      <c r="AQ30" s="25">
        <f t="shared" si="55"/>
        <v>13757.516666666666</v>
      </c>
      <c r="AR30" s="25">
        <f t="shared" si="55"/>
        <v>13757.516666666666</v>
      </c>
      <c r="AS30" s="25">
        <f t="shared" si="55"/>
        <v>13757.516666666666</v>
      </c>
      <c r="AT30" s="24">
        <f t="shared" si="57"/>
        <v>13757.516666666665</v>
      </c>
      <c r="AU30" s="31"/>
      <c r="AV30" s="25">
        <v>13757.516666666666</v>
      </c>
      <c r="AW30" s="25">
        <v>13757.516666666666</v>
      </c>
      <c r="AX30" s="25">
        <v>13757.516666666666</v>
      </c>
      <c r="AY30" s="25">
        <v>13757.516666666666</v>
      </c>
      <c r="AZ30" s="25">
        <v>13757.516666666666</v>
      </c>
      <c r="BA30" s="25">
        <v>13757.516666666666</v>
      </c>
      <c r="BB30" s="25">
        <v>13757.516666666666</v>
      </c>
      <c r="BC30" s="25">
        <v>13757.516666666666</v>
      </c>
      <c r="BD30" s="25">
        <v>13757.516666666666</v>
      </c>
      <c r="BE30" s="25">
        <v>13757.516666666666</v>
      </c>
      <c r="BF30" s="25">
        <v>13757.516666666666</v>
      </c>
      <c r="BG30" s="25">
        <v>13757.516666666666</v>
      </c>
      <c r="BH30" s="24">
        <f t="shared" si="58"/>
        <v>13757.516666666665</v>
      </c>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row>
    <row r="31" spans="1:97" s="31" customFormat="1" x14ac:dyDescent="0.3">
      <c r="D31" s="59"/>
      <c r="E31" s="32"/>
      <c r="R31" s="35"/>
      <c r="Y31" s="39"/>
      <c r="Z31" s="39"/>
      <c r="AA31" s="39"/>
      <c r="AB31" s="39"/>
      <c r="AC31" s="39"/>
      <c r="AD31" s="39"/>
      <c r="AE31" s="39"/>
      <c r="AF31" s="35"/>
      <c r="AH31" s="39"/>
      <c r="AI31" s="39"/>
      <c r="AJ31" s="39"/>
      <c r="AK31" s="39"/>
      <c r="AL31" s="39"/>
      <c r="AM31" s="39"/>
      <c r="AN31" s="39"/>
      <c r="AO31" s="39"/>
      <c r="AP31" s="39"/>
      <c r="AQ31" s="39"/>
      <c r="AR31" s="39"/>
      <c r="AS31" s="39"/>
      <c r="AT31" s="35"/>
      <c r="AV31" s="39"/>
      <c r="AW31" s="39"/>
      <c r="AX31" s="39"/>
      <c r="AY31" s="39"/>
      <c r="AZ31" s="39"/>
      <c r="BA31" s="39"/>
      <c r="BB31" s="39"/>
      <c r="BC31" s="39"/>
      <c r="BD31" s="39"/>
      <c r="BE31" s="39"/>
      <c r="BF31" s="39"/>
      <c r="BG31" s="39"/>
      <c r="BH31" s="35"/>
    </row>
    <row r="32" spans="1:97" x14ac:dyDescent="0.3">
      <c r="A32" s="31"/>
      <c r="B32" s="31"/>
      <c r="C32" s="31"/>
      <c r="D32" s="59" t="s">
        <v>14</v>
      </c>
      <c r="E32" s="32" t="s">
        <v>2</v>
      </c>
      <c r="F32" s="27">
        <v>0.17</v>
      </c>
      <c r="G32" s="27">
        <v>0.2</v>
      </c>
      <c r="H32" s="27">
        <v>0.17</v>
      </c>
      <c r="I32" s="27">
        <v>0.17</v>
      </c>
      <c r="J32" s="27">
        <v>0.12</v>
      </c>
      <c r="K32" s="27">
        <v>0.2</v>
      </c>
      <c r="L32" s="27">
        <v>0.17</v>
      </c>
      <c r="M32" s="27">
        <v>0.12</v>
      </c>
      <c r="N32" s="27">
        <v>0.17</v>
      </c>
      <c r="O32" s="27">
        <v>0.12</v>
      </c>
      <c r="P32" s="27">
        <v>0.17</v>
      </c>
      <c r="Q32" s="27">
        <v>0.2</v>
      </c>
      <c r="R32" s="28">
        <f>AVERAGE(F32:Q32)</f>
        <v>0.16499999999999998</v>
      </c>
      <c r="S32" s="31"/>
      <c r="T32" s="27">
        <v>0.17</v>
      </c>
      <c r="U32" s="27">
        <v>0.17</v>
      </c>
      <c r="V32" s="27">
        <v>0.14000000000000001</v>
      </c>
      <c r="W32" s="27">
        <v>0.25</v>
      </c>
      <c r="X32" s="27">
        <v>0.1</v>
      </c>
      <c r="Y32" s="29">
        <f>AVERAGE(V32:X32)*0.5+AVERAGE(Q32:X32)*0.3+AVERAGE(K32:X32)*0.2</f>
        <v>0.16588095238095238</v>
      </c>
      <c r="Z32" s="29">
        <f>Y32</f>
        <v>0.16588095238095238</v>
      </c>
      <c r="AA32" s="29">
        <f t="shared" ref="AA32:AD32" si="59">Z32</f>
        <v>0.16588095238095238</v>
      </c>
      <c r="AB32" s="29">
        <f t="shared" si="59"/>
        <v>0.16588095238095238</v>
      </c>
      <c r="AC32" s="29">
        <f t="shared" si="59"/>
        <v>0.16588095238095238</v>
      </c>
      <c r="AD32" s="29">
        <f t="shared" si="59"/>
        <v>0.16588095238095238</v>
      </c>
      <c r="AE32" s="29">
        <f>AD32</f>
        <v>0.16588095238095238</v>
      </c>
      <c r="AF32" s="28">
        <f t="shared" ref="AF32:AF34" si="60">AVERAGE(T32:AE32)</f>
        <v>0.16593055555555555</v>
      </c>
      <c r="AG32" s="31"/>
      <c r="AH32" s="29">
        <f t="shared" ref="AH32:AH34" si="61">AE32</f>
        <v>0.16588095238095238</v>
      </c>
      <c r="AI32" s="29">
        <f>AH32</f>
        <v>0.16588095238095238</v>
      </c>
      <c r="AJ32" s="29">
        <f t="shared" ref="AJ32:AS34" si="62">AI32</f>
        <v>0.16588095238095238</v>
      </c>
      <c r="AK32" s="29">
        <f t="shared" si="62"/>
        <v>0.16588095238095238</v>
      </c>
      <c r="AL32" s="29">
        <f t="shared" si="62"/>
        <v>0.16588095238095238</v>
      </c>
      <c r="AM32" s="29">
        <f t="shared" si="62"/>
        <v>0.16588095238095238</v>
      </c>
      <c r="AN32" s="29">
        <f t="shared" si="62"/>
        <v>0.16588095238095238</v>
      </c>
      <c r="AO32" s="29">
        <f t="shared" si="62"/>
        <v>0.16588095238095238</v>
      </c>
      <c r="AP32" s="29">
        <f t="shared" si="62"/>
        <v>0.16588095238095238</v>
      </c>
      <c r="AQ32" s="29">
        <f t="shared" si="62"/>
        <v>0.16588095238095238</v>
      </c>
      <c r="AR32" s="29">
        <f t="shared" si="62"/>
        <v>0.16588095238095238</v>
      </c>
      <c r="AS32" s="29">
        <f t="shared" si="62"/>
        <v>0.16588095238095238</v>
      </c>
      <c r="AT32" s="28">
        <f t="shared" ref="AT32:AT34" si="63">AVERAGE(AG32:AS32)</f>
        <v>0.16588095238095238</v>
      </c>
      <c r="AU32" s="31"/>
      <c r="AV32" s="29">
        <f t="shared" ref="AV32:AV34" si="64">AS32</f>
        <v>0.16588095238095238</v>
      </c>
      <c r="AW32" s="29">
        <f t="shared" ref="AW32:AY34" si="65">AV32</f>
        <v>0.16588095238095238</v>
      </c>
      <c r="AX32" s="29">
        <f t="shared" si="65"/>
        <v>0.16588095238095238</v>
      </c>
      <c r="AY32" s="29">
        <v>0.15</v>
      </c>
      <c r="AZ32" s="29">
        <f t="shared" ref="AZ32:BG34" si="66">AY32</f>
        <v>0.15</v>
      </c>
      <c r="BA32" s="29">
        <f t="shared" si="66"/>
        <v>0.15</v>
      </c>
      <c r="BB32" s="29">
        <f t="shared" si="66"/>
        <v>0.15</v>
      </c>
      <c r="BC32" s="29">
        <f t="shared" si="66"/>
        <v>0.15</v>
      </c>
      <c r="BD32" s="29">
        <f t="shared" si="66"/>
        <v>0.15</v>
      </c>
      <c r="BE32" s="29">
        <f t="shared" si="66"/>
        <v>0.15</v>
      </c>
      <c r="BF32" s="29">
        <f t="shared" si="66"/>
        <v>0.15</v>
      </c>
      <c r="BG32" s="29">
        <f t="shared" si="66"/>
        <v>0.15</v>
      </c>
      <c r="BH32" s="28">
        <f t="shared" ref="BH32:BH34" si="67">AVERAGE(AU32:BG32)</f>
        <v>0.15397023809523805</v>
      </c>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row>
    <row r="33" spans="1:97" x14ac:dyDescent="0.3">
      <c r="A33" s="31"/>
      <c r="B33" s="31"/>
      <c r="C33" s="31"/>
      <c r="D33" s="59" t="s">
        <v>28</v>
      </c>
      <c r="E33" s="32" t="s">
        <v>2</v>
      </c>
      <c r="F33" s="27">
        <v>0.36</v>
      </c>
      <c r="G33" s="27">
        <v>0.33</v>
      </c>
      <c r="H33" s="27">
        <v>0.35</v>
      </c>
      <c r="I33" s="27">
        <v>0.39</v>
      </c>
      <c r="J33" s="27">
        <v>0.28000000000000003</v>
      </c>
      <c r="K33" s="27">
        <v>0.3</v>
      </c>
      <c r="L33" s="27">
        <v>0.27</v>
      </c>
      <c r="M33" s="27">
        <v>0.34</v>
      </c>
      <c r="N33" s="27">
        <v>0.35</v>
      </c>
      <c r="O33" s="27">
        <v>0.39</v>
      </c>
      <c r="P33" s="27">
        <v>0.31</v>
      </c>
      <c r="Q33" s="27">
        <v>0.35</v>
      </c>
      <c r="R33" s="28">
        <f>AVERAGE(F33:Q33)</f>
        <v>0.33500000000000002</v>
      </c>
      <c r="S33" s="31"/>
      <c r="T33" s="27">
        <v>0.33</v>
      </c>
      <c r="U33" s="27">
        <v>0.33</v>
      </c>
      <c r="V33" s="27">
        <v>0.22</v>
      </c>
      <c r="W33" s="27">
        <v>0.36</v>
      </c>
      <c r="X33" s="27">
        <v>0.3</v>
      </c>
      <c r="Y33" s="29">
        <f>AVERAGE(V33:X33)*0.5+AVERAGE(Q33:X33)*0.3+AVERAGE(K33:X33)*0.2</f>
        <v>0.3064084249084249</v>
      </c>
      <c r="Z33" s="29">
        <f t="shared" ref="Z33:AD34" si="68">Y33</f>
        <v>0.3064084249084249</v>
      </c>
      <c r="AA33" s="29">
        <f t="shared" si="68"/>
        <v>0.3064084249084249</v>
      </c>
      <c r="AB33" s="29">
        <f t="shared" si="68"/>
        <v>0.3064084249084249</v>
      </c>
      <c r="AC33" s="29">
        <f t="shared" si="68"/>
        <v>0.3064084249084249</v>
      </c>
      <c r="AD33" s="29">
        <f t="shared" si="68"/>
        <v>0.3064084249084249</v>
      </c>
      <c r="AE33" s="29">
        <f>AD33</f>
        <v>0.3064084249084249</v>
      </c>
      <c r="AF33" s="28">
        <f t="shared" si="60"/>
        <v>0.30707158119658123</v>
      </c>
      <c r="AG33" s="31"/>
      <c r="AH33" s="29">
        <f t="shared" si="61"/>
        <v>0.3064084249084249</v>
      </c>
      <c r="AI33" s="29">
        <f>AH33</f>
        <v>0.3064084249084249</v>
      </c>
      <c r="AJ33" s="29">
        <f>AI33</f>
        <v>0.3064084249084249</v>
      </c>
      <c r="AK33" s="29">
        <f t="shared" si="62"/>
        <v>0.3064084249084249</v>
      </c>
      <c r="AL33" s="29">
        <f>AK33</f>
        <v>0.3064084249084249</v>
      </c>
      <c r="AM33" s="29">
        <f>AL33</f>
        <v>0.3064084249084249</v>
      </c>
      <c r="AN33" s="29">
        <f t="shared" si="62"/>
        <v>0.3064084249084249</v>
      </c>
      <c r="AO33" s="29">
        <f t="shared" si="62"/>
        <v>0.3064084249084249</v>
      </c>
      <c r="AP33" s="29">
        <f t="shared" si="62"/>
        <v>0.3064084249084249</v>
      </c>
      <c r="AQ33" s="29">
        <f t="shared" si="62"/>
        <v>0.3064084249084249</v>
      </c>
      <c r="AR33" s="29">
        <f t="shared" si="62"/>
        <v>0.3064084249084249</v>
      </c>
      <c r="AS33" s="29">
        <f t="shared" si="62"/>
        <v>0.3064084249084249</v>
      </c>
      <c r="AT33" s="28">
        <f t="shared" si="63"/>
        <v>0.30640842490842496</v>
      </c>
      <c r="AU33" s="31"/>
      <c r="AV33" s="29">
        <f t="shared" si="64"/>
        <v>0.3064084249084249</v>
      </c>
      <c r="AW33" s="29">
        <v>0.35</v>
      </c>
      <c r="AX33" s="29">
        <f t="shared" si="65"/>
        <v>0.35</v>
      </c>
      <c r="AY33" s="29">
        <f t="shared" si="65"/>
        <v>0.35</v>
      </c>
      <c r="AZ33" s="29">
        <f t="shared" si="66"/>
        <v>0.35</v>
      </c>
      <c r="BA33" s="29">
        <f t="shared" si="66"/>
        <v>0.35</v>
      </c>
      <c r="BB33" s="29">
        <f t="shared" si="66"/>
        <v>0.35</v>
      </c>
      <c r="BC33" s="29">
        <f t="shared" si="66"/>
        <v>0.35</v>
      </c>
      <c r="BD33" s="29">
        <f t="shared" si="66"/>
        <v>0.35</v>
      </c>
      <c r="BE33" s="29">
        <f t="shared" si="66"/>
        <v>0.35</v>
      </c>
      <c r="BF33" s="29">
        <f t="shared" si="66"/>
        <v>0.35</v>
      </c>
      <c r="BG33" s="29">
        <f t="shared" si="66"/>
        <v>0.35</v>
      </c>
      <c r="BH33" s="28">
        <f t="shared" si="67"/>
        <v>0.34636736874236879</v>
      </c>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row>
    <row r="34" spans="1:97" x14ac:dyDescent="0.3">
      <c r="A34" s="31"/>
      <c r="B34" s="31"/>
      <c r="C34" s="31"/>
      <c r="D34" s="59" t="s">
        <v>29</v>
      </c>
      <c r="E34" s="32" t="s">
        <v>2</v>
      </c>
      <c r="F34" s="27">
        <v>0.59</v>
      </c>
      <c r="G34" s="27">
        <v>0.44</v>
      </c>
      <c r="H34" s="27">
        <v>0.41</v>
      </c>
      <c r="I34" s="27">
        <v>0.5</v>
      </c>
      <c r="J34" s="27">
        <v>0.5</v>
      </c>
      <c r="K34" s="27">
        <v>0.57999999999999996</v>
      </c>
      <c r="L34" s="27">
        <v>0.42</v>
      </c>
      <c r="M34" s="27">
        <v>0.47</v>
      </c>
      <c r="N34" s="27">
        <v>0.49</v>
      </c>
      <c r="O34" s="27">
        <v>0.45</v>
      </c>
      <c r="P34" s="27">
        <v>0.56000000000000005</v>
      </c>
      <c r="Q34" s="27">
        <v>0.44</v>
      </c>
      <c r="R34" s="28">
        <f>AVERAGE(F34:Q34)</f>
        <v>0.48750000000000004</v>
      </c>
      <c r="S34" s="31"/>
      <c r="T34" s="27">
        <v>0.53</v>
      </c>
      <c r="U34" s="27">
        <v>0.49</v>
      </c>
      <c r="V34" s="27">
        <v>0.53</v>
      </c>
      <c r="W34" s="27">
        <v>0.46</v>
      </c>
      <c r="X34" s="27">
        <v>0.59</v>
      </c>
      <c r="Y34" s="29">
        <f>AVERAGE(V34:X34)*0.5+AVERAGE(Q34:X34)*0.3+AVERAGE(K34:X34)*0.2</f>
        <v>0.51447344322344324</v>
      </c>
      <c r="Z34" s="29">
        <f t="shared" si="68"/>
        <v>0.51447344322344324</v>
      </c>
      <c r="AA34" s="29">
        <f t="shared" si="68"/>
        <v>0.51447344322344324</v>
      </c>
      <c r="AB34" s="29">
        <f t="shared" si="68"/>
        <v>0.51447344322344324</v>
      </c>
      <c r="AC34" s="29">
        <f t="shared" si="68"/>
        <v>0.51447344322344324</v>
      </c>
      <c r="AD34" s="29">
        <f t="shared" si="68"/>
        <v>0.51447344322344324</v>
      </c>
      <c r="AE34" s="29">
        <f>AD34</f>
        <v>0.51447344322344324</v>
      </c>
      <c r="AF34" s="28">
        <f t="shared" si="60"/>
        <v>0.51677617521367536</v>
      </c>
      <c r="AG34" s="31"/>
      <c r="AH34" s="29">
        <f t="shared" si="61"/>
        <v>0.51447344322344324</v>
      </c>
      <c r="AI34" s="29">
        <f>AH34</f>
        <v>0.51447344322344324</v>
      </c>
      <c r="AJ34" s="29">
        <f>AI34</f>
        <v>0.51447344322344324</v>
      </c>
      <c r="AK34" s="29">
        <f t="shared" si="62"/>
        <v>0.51447344322344324</v>
      </c>
      <c r="AL34" s="29">
        <f t="shared" si="62"/>
        <v>0.51447344322344324</v>
      </c>
      <c r="AM34" s="29">
        <f t="shared" si="62"/>
        <v>0.51447344322344324</v>
      </c>
      <c r="AN34" s="29">
        <f t="shared" si="62"/>
        <v>0.51447344322344324</v>
      </c>
      <c r="AO34" s="29">
        <f t="shared" si="62"/>
        <v>0.51447344322344324</v>
      </c>
      <c r="AP34" s="29">
        <f t="shared" si="62"/>
        <v>0.51447344322344324</v>
      </c>
      <c r="AQ34" s="29">
        <f t="shared" si="62"/>
        <v>0.51447344322344324</v>
      </c>
      <c r="AR34" s="29">
        <f t="shared" si="62"/>
        <v>0.51447344322344324</v>
      </c>
      <c r="AS34" s="29">
        <f t="shared" si="62"/>
        <v>0.51447344322344324</v>
      </c>
      <c r="AT34" s="28">
        <f t="shared" si="63"/>
        <v>0.51447344322344335</v>
      </c>
      <c r="AU34" s="31"/>
      <c r="AV34" s="29">
        <f t="shared" si="64"/>
        <v>0.51447344322344324</v>
      </c>
      <c r="AW34" s="29">
        <f t="shared" si="65"/>
        <v>0.51447344322344324</v>
      </c>
      <c r="AX34" s="29">
        <f t="shared" si="65"/>
        <v>0.51447344322344324</v>
      </c>
      <c r="AY34" s="29">
        <f t="shared" si="65"/>
        <v>0.51447344322344324</v>
      </c>
      <c r="AZ34" s="29">
        <f t="shared" si="66"/>
        <v>0.51447344322344324</v>
      </c>
      <c r="BA34" s="29">
        <f t="shared" si="66"/>
        <v>0.51447344322344324</v>
      </c>
      <c r="BB34" s="29">
        <f t="shared" si="66"/>
        <v>0.51447344322344324</v>
      </c>
      <c r="BC34" s="29">
        <f t="shared" si="66"/>
        <v>0.51447344322344324</v>
      </c>
      <c r="BD34" s="29">
        <f t="shared" si="66"/>
        <v>0.51447344322344324</v>
      </c>
      <c r="BE34" s="29">
        <f t="shared" si="66"/>
        <v>0.51447344322344324</v>
      </c>
      <c r="BF34" s="29">
        <f t="shared" si="66"/>
        <v>0.51447344322344324</v>
      </c>
      <c r="BG34" s="29">
        <f t="shared" si="66"/>
        <v>0.51447344322344324</v>
      </c>
      <c r="BH34" s="28">
        <f t="shared" si="67"/>
        <v>0.51447344322344335</v>
      </c>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row>
    <row r="35" spans="1:97" s="31" customFormat="1" x14ac:dyDescent="0.3">
      <c r="D35" s="59"/>
      <c r="E35" s="32"/>
    </row>
    <row r="36" spans="1:97" x14ac:dyDescent="0.3">
      <c r="A36" s="31"/>
      <c r="B36" s="31"/>
      <c r="C36" s="31"/>
      <c r="D36" s="59" t="s">
        <v>14</v>
      </c>
      <c r="E36" s="32" t="s">
        <v>16</v>
      </c>
      <c r="F36" s="23">
        <v>1.02</v>
      </c>
      <c r="G36" s="23">
        <v>1</v>
      </c>
      <c r="H36" s="23">
        <v>1.02</v>
      </c>
      <c r="I36" s="23">
        <v>1.02</v>
      </c>
      <c r="J36" s="23">
        <v>0.96</v>
      </c>
      <c r="K36" s="23">
        <v>1</v>
      </c>
      <c r="L36" s="23">
        <v>1.02</v>
      </c>
      <c r="M36" s="23">
        <v>0.96</v>
      </c>
      <c r="N36" s="23">
        <v>1.02</v>
      </c>
      <c r="O36" s="23">
        <v>0.96</v>
      </c>
      <c r="P36" s="23">
        <v>1.02</v>
      </c>
      <c r="Q36" s="23">
        <v>1</v>
      </c>
      <c r="R36" s="24">
        <f>SUM(F36:Q36)</f>
        <v>12</v>
      </c>
      <c r="S36" s="31"/>
      <c r="T36" s="23">
        <v>1.02</v>
      </c>
      <c r="U36" s="23">
        <v>1.02</v>
      </c>
      <c r="V36" s="23">
        <v>0.98</v>
      </c>
      <c r="W36" s="23">
        <v>2</v>
      </c>
      <c r="X36" s="23">
        <v>1</v>
      </c>
      <c r="Y36" s="23">
        <f>Y32*Y23</f>
        <v>1.6588095238095237</v>
      </c>
      <c r="Z36" s="23">
        <f t="shared" ref="Z36:AE38" si="69">Z32*Z23</f>
        <v>1.6588095238095237</v>
      </c>
      <c r="AA36" s="23">
        <f t="shared" si="69"/>
        <v>1.4929285714285714</v>
      </c>
      <c r="AB36" s="23">
        <f t="shared" si="69"/>
        <v>1.6588095238095237</v>
      </c>
      <c r="AC36" s="23">
        <f t="shared" si="69"/>
        <v>1.4929285714285714</v>
      </c>
      <c r="AD36" s="23">
        <f t="shared" si="69"/>
        <v>1.6588095238095237</v>
      </c>
      <c r="AE36" s="23">
        <f t="shared" si="69"/>
        <v>1.6588095238095237</v>
      </c>
      <c r="AF36" s="24">
        <f t="shared" ref="AF36:AF39" si="70">SUM(T36:AE36)</f>
        <v>17.299904761904759</v>
      </c>
      <c r="AG36" s="31"/>
      <c r="AH36" s="23">
        <f t="shared" ref="AH36:AS38" si="71">AH32*AH23</f>
        <v>1.8246904761904761</v>
      </c>
      <c r="AI36" s="23">
        <f t="shared" si="71"/>
        <v>1.8246904761904761</v>
      </c>
      <c r="AJ36" s="23">
        <f t="shared" si="71"/>
        <v>1.9905714285714287</v>
      </c>
      <c r="AK36" s="23">
        <f t="shared" si="71"/>
        <v>1.9905714285714287</v>
      </c>
      <c r="AL36" s="23">
        <f t="shared" si="71"/>
        <v>1.9905714285714287</v>
      </c>
      <c r="AM36" s="23">
        <f t="shared" si="71"/>
        <v>2.156452380952381</v>
      </c>
      <c r="AN36" s="23">
        <f t="shared" si="71"/>
        <v>2.156452380952381</v>
      </c>
      <c r="AO36" s="23">
        <f t="shared" si="71"/>
        <v>2.3223333333333334</v>
      </c>
      <c r="AP36" s="23">
        <f t="shared" si="71"/>
        <v>2.3223333333333334</v>
      </c>
      <c r="AQ36" s="23">
        <f t="shared" si="71"/>
        <v>2.3223333333333334</v>
      </c>
      <c r="AR36" s="23">
        <f t="shared" si="71"/>
        <v>2.4882142857142857</v>
      </c>
      <c r="AS36" s="23">
        <f t="shared" si="71"/>
        <v>2.3223333333333334</v>
      </c>
      <c r="AT36" s="24">
        <f t="shared" ref="AT36:AT38" si="72">SUM(AG36:AS36)</f>
        <v>25.711547619047618</v>
      </c>
      <c r="AU36" s="31"/>
      <c r="AV36" s="23">
        <f t="shared" ref="AV36:BF38" si="73">AV32*AV23</f>
        <v>2.4882142857142857</v>
      </c>
      <c r="AW36" s="23">
        <f t="shared" si="73"/>
        <v>2.4882142857142857</v>
      </c>
      <c r="AX36" s="23">
        <f t="shared" si="73"/>
        <v>2.6540952380952381</v>
      </c>
      <c r="AY36" s="23">
        <f t="shared" si="73"/>
        <v>2.4</v>
      </c>
      <c r="AZ36" s="23">
        <f t="shared" si="73"/>
        <v>2.5499999999999998</v>
      </c>
      <c r="BA36" s="23">
        <f t="shared" si="73"/>
        <v>2.5499999999999998</v>
      </c>
      <c r="BB36" s="23">
        <f t="shared" si="73"/>
        <v>2.6999999999999997</v>
      </c>
      <c r="BC36" s="23">
        <f t="shared" si="73"/>
        <v>2.6999999999999997</v>
      </c>
      <c r="BD36" s="23">
        <f t="shared" si="73"/>
        <v>2.85</v>
      </c>
      <c r="BE36" s="23">
        <f t="shared" si="73"/>
        <v>2.85</v>
      </c>
      <c r="BF36" s="23">
        <f t="shared" si="73"/>
        <v>3</v>
      </c>
      <c r="BG36" s="23">
        <f t="shared" ref="BG36" si="74">BG32*BG23</f>
        <v>3</v>
      </c>
      <c r="BH36" s="24">
        <f t="shared" ref="BH36:BH38" si="75">SUM(AU36:BG36)</f>
        <v>32.230523809523817</v>
      </c>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row>
    <row r="37" spans="1:97" x14ac:dyDescent="0.3">
      <c r="A37" s="31"/>
      <c r="B37" s="31"/>
      <c r="C37" s="31"/>
      <c r="D37" s="59" t="s">
        <v>28</v>
      </c>
      <c r="E37" s="32" t="s">
        <v>16</v>
      </c>
      <c r="F37" s="23">
        <v>14.04</v>
      </c>
      <c r="G37" s="23">
        <v>11.88</v>
      </c>
      <c r="H37" s="23">
        <v>10.85</v>
      </c>
      <c r="I37" s="23">
        <v>12.87</v>
      </c>
      <c r="J37" s="23">
        <v>11.2</v>
      </c>
      <c r="K37" s="23">
        <v>12</v>
      </c>
      <c r="L37" s="23">
        <v>11.07</v>
      </c>
      <c r="M37" s="23">
        <v>14.96</v>
      </c>
      <c r="N37" s="23">
        <v>12.95</v>
      </c>
      <c r="O37" s="23">
        <v>17.940000000000001</v>
      </c>
      <c r="P37" s="23">
        <v>12.09</v>
      </c>
      <c r="Q37" s="23">
        <v>12.95</v>
      </c>
      <c r="R37" s="24">
        <f>SUM(F37:Q37)</f>
        <v>154.80000000000001</v>
      </c>
      <c r="S37" s="31"/>
      <c r="T37" s="23">
        <v>16.829999999999998</v>
      </c>
      <c r="U37" s="23">
        <v>15.84</v>
      </c>
      <c r="V37" s="23">
        <v>14.08</v>
      </c>
      <c r="W37" s="23">
        <v>19.8</v>
      </c>
      <c r="X37" s="23">
        <v>14.1</v>
      </c>
      <c r="Y37" s="23">
        <f t="shared" ref="Y37:AD38" si="76">Y33*Y24</f>
        <v>19.610139194139194</v>
      </c>
      <c r="Z37" s="23">
        <f t="shared" si="76"/>
        <v>21.142181318681317</v>
      </c>
      <c r="AA37" s="23">
        <f t="shared" si="76"/>
        <v>21.142181318681317</v>
      </c>
      <c r="AB37" s="23">
        <f t="shared" si="76"/>
        <v>20.529364468864468</v>
      </c>
      <c r="AC37" s="23">
        <f t="shared" si="76"/>
        <v>18.997322344322345</v>
      </c>
      <c r="AD37" s="23">
        <f t="shared" si="76"/>
        <v>20.529364468864468</v>
      </c>
      <c r="AE37" s="23">
        <f t="shared" si="69"/>
        <v>20.529364468864468</v>
      </c>
      <c r="AF37" s="24">
        <f t="shared" si="70"/>
        <v>223.12991758241753</v>
      </c>
      <c r="AG37" s="31"/>
      <c r="AH37" s="23">
        <f t="shared" si="71"/>
        <v>22.367815018315017</v>
      </c>
      <c r="AI37" s="23">
        <f>AI33*AI24</f>
        <v>22.980631868131869</v>
      </c>
      <c r="AJ37" s="23">
        <f t="shared" si="71"/>
        <v>23.593448717948718</v>
      </c>
      <c r="AK37" s="23">
        <f t="shared" si="71"/>
        <v>24.512673992673992</v>
      </c>
      <c r="AL37" s="23">
        <f t="shared" si="71"/>
        <v>25.125490842490841</v>
      </c>
      <c r="AM37" s="23">
        <f t="shared" si="71"/>
        <v>26.044716117216115</v>
      </c>
      <c r="AN37" s="23">
        <f t="shared" si="71"/>
        <v>26.657532967032967</v>
      </c>
      <c r="AO37" s="23">
        <f t="shared" si="71"/>
        <v>27.576758241758242</v>
      </c>
      <c r="AP37" s="23">
        <f t="shared" si="71"/>
        <v>28.495983516483516</v>
      </c>
      <c r="AQ37" s="23">
        <f t="shared" si="71"/>
        <v>29.415208791208791</v>
      </c>
      <c r="AR37" s="23">
        <f t="shared" si="71"/>
        <v>30.028025641025639</v>
      </c>
      <c r="AS37" s="23">
        <f t="shared" si="71"/>
        <v>31.25365934065934</v>
      </c>
      <c r="AT37" s="24">
        <f t="shared" si="72"/>
        <v>318.05194505494507</v>
      </c>
      <c r="AU37" s="31"/>
      <c r="AV37" s="23">
        <f t="shared" si="73"/>
        <v>32.172884615384618</v>
      </c>
      <c r="AW37" s="23">
        <f t="shared" si="73"/>
        <v>38.15</v>
      </c>
      <c r="AX37" s="23">
        <f t="shared" si="73"/>
        <v>39.199999999999996</v>
      </c>
      <c r="AY37" s="23">
        <f t="shared" si="73"/>
        <v>40.599999999999994</v>
      </c>
      <c r="AZ37" s="23">
        <f t="shared" si="73"/>
        <v>41.65</v>
      </c>
      <c r="BA37" s="23">
        <f t="shared" si="73"/>
        <v>43.05</v>
      </c>
      <c r="BB37" s="23">
        <f t="shared" si="73"/>
        <v>44.449999999999996</v>
      </c>
      <c r="BC37" s="23">
        <f t="shared" si="73"/>
        <v>45.849999999999994</v>
      </c>
      <c r="BD37" s="23">
        <f t="shared" si="73"/>
        <v>46.9</v>
      </c>
      <c r="BE37" s="23">
        <f t="shared" si="73"/>
        <v>48.3</v>
      </c>
      <c r="BF37" s="23">
        <f t="shared" si="73"/>
        <v>49.699999999999996</v>
      </c>
      <c r="BG37" s="23">
        <f t="shared" ref="BG37" si="77">BG33*BG24</f>
        <v>50.75</v>
      </c>
      <c r="BH37" s="24">
        <f t="shared" si="75"/>
        <v>520.77288461538456</v>
      </c>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row>
    <row r="38" spans="1:97" x14ac:dyDescent="0.3">
      <c r="A38" s="31"/>
      <c r="B38" s="31"/>
      <c r="C38" s="31"/>
      <c r="D38" s="59" t="s">
        <v>29</v>
      </c>
      <c r="E38" s="32" t="s">
        <v>16</v>
      </c>
      <c r="F38" s="23">
        <v>12.98</v>
      </c>
      <c r="G38" s="23">
        <v>14.96</v>
      </c>
      <c r="H38" s="23">
        <v>16.809999999999999</v>
      </c>
      <c r="I38" s="23">
        <v>17</v>
      </c>
      <c r="J38" s="23">
        <v>15</v>
      </c>
      <c r="K38" s="23">
        <v>17.98</v>
      </c>
      <c r="L38" s="23">
        <v>10.08</v>
      </c>
      <c r="M38" s="23">
        <v>22.09</v>
      </c>
      <c r="N38" s="23">
        <v>22.05</v>
      </c>
      <c r="O38" s="23">
        <v>22.05</v>
      </c>
      <c r="P38" s="23">
        <v>22.96</v>
      </c>
      <c r="Q38" s="23">
        <v>19.8</v>
      </c>
      <c r="R38" s="24">
        <f>SUM(F38:Q38)</f>
        <v>213.76000000000005</v>
      </c>
      <c r="S38" s="31"/>
      <c r="T38" s="23">
        <v>18.02</v>
      </c>
      <c r="U38" s="23">
        <v>18.13</v>
      </c>
      <c r="V38" s="23">
        <v>25.97</v>
      </c>
      <c r="W38" s="23">
        <v>17.940000000000001</v>
      </c>
      <c r="X38" s="23">
        <v>31.86</v>
      </c>
      <c r="Y38" s="23">
        <f t="shared" si="76"/>
        <v>28.81051282051282</v>
      </c>
      <c r="Z38" s="23">
        <f t="shared" si="76"/>
        <v>30.868406593406593</v>
      </c>
      <c r="AA38" s="23">
        <f t="shared" si="76"/>
        <v>30.868406593406593</v>
      </c>
      <c r="AB38" s="23">
        <f t="shared" si="76"/>
        <v>29.839459706959708</v>
      </c>
      <c r="AC38" s="23">
        <f t="shared" si="76"/>
        <v>27.781565934065934</v>
      </c>
      <c r="AD38" s="23">
        <f t="shared" si="76"/>
        <v>29.839459706959708</v>
      </c>
      <c r="AE38" s="23">
        <f t="shared" si="69"/>
        <v>29.839459706959708</v>
      </c>
      <c r="AF38" s="24">
        <f t="shared" si="70"/>
        <v>319.76727106227105</v>
      </c>
      <c r="AG38" s="31"/>
      <c r="AH38" s="23">
        <f t="shared" si="71"/>
        <v>32.411826923076923</v>
      </c>
      <c r="AI38" s="23">
        <f t="shared" si="71"/>
        <v>33.440773809523812</v>
      </c>
      <c r="AJ38" s="23">
        <f t="shared" si="71"/>
        <v>34.4697206959707</v>
      </c>
      <c r="AK38" s="23">
        <f t="shared" si="71"/>
        <v>35.498667582417582</v>
      </c>
      <c r="AL38" s="23">
        <f t="shared" si="71"/>
        <v>36.527614468864471</v>
      </c>
      <c r="AM38" s="23">
        <f t="shared" si="71"/>
        <v>38.071034798534797</v>
      </c>
      <c r="AN38" s="23">
        <f t="shared" si="71"/>
        <v>39.099981684981685</v>
      </c>
      <c r="AO38" s="23">
        <f t="shared" si="71"/>
        <v>40.128928571428574</v>
      </c>
      <c r="AP38" s="23">
        <f t="shared" si="71"/>
        <v>41.6723489010989</v>
      </c>
      <c r="AQ38" s="23">
        <f t="shared" si="71"/>
        <v>42.701295787545789</v>
      </c>
      <c r="AR38" s="23">
        <f t="shared" si="71"/>
        <v>44.244716117216122</v>
      </c>
      <c r="AS38" s="23">
        <f t="shared" si="71"/>
        <v>45.273663003663003</v>
      </c>
      <c r="AT38" s="24">
        <f t="shared" si="72"/>
        <v>463.54057234432236</v>
      </c>
      <c r="AU38" s="31"/>
      <c r="AV38" s="23">
        <f t="shared" si="73"/>
        <v>46.817083333333336</v>
      </c>
      <c r="AW38" s="23">
        <f t="shared" si="73"/>
        <v>48.360503663003662</v>
      </c>
      <c r="AX38" s="23">
        <f t="shared" si="73"/>
        <v>49.903923992673995</v>
      </c>
      <c r="AY38" s="23">
        <f t="shared" si="73"/>
        <v>51.447344322344321</v>
      </c>
      <c r="AZ38" s="23">
        <f t="shared" si="73"/>
        <v>52.990764652014654</v>
      </c>
      <c r="BA38" s="23">
        <f t="shared" si="73"/>
        <v>54.53418498168498</v>
      </c>
      <c r="BB38" s="23">
        <f t="shared" si="73"/>
        <v>56.077605311355313</v>
      </c>
      <c r="BC38" s="23">
        <f t="shared" si="73"/>
        <v>57.621025641025639</v>
      </c>
      <c r="BD38" s="23">
        <f t="shared" si="73"/>
        <v>59.678919413919417</v>
      </c>
      <c r="BE38" s="23">
        <f t="shared" si="73"/>
        <v>61.222339743589743</v>
      </c>
      <c r="BF38" s="23">
        <f t="shared" si="73"/>
        <v>63.28023351648352</v>
      </c>
      <c r="BG38" s="23">
        <f t="shared" ref="BG38" si="78">BG34*BG25</f>
        <v>64.309180402930409</v>
      </c>
      <c r="BH38" s="24">
        <f t="shared" si="75"/>
        <v>666.24310897435907</v>
      </c>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row>
    <row r="39" spans="1:97" s="38" customFormat="1" x14ac:dyDescent="0.3">
      <c r="A39" s="35"/>
      <c r="B39" s="35"/>
      <c r="C39" s="35"/>
      <c r="D39" s="60"/>
      <c r="E39" s="37" t="s">
        <v>17</v>
      </c>
      <c r="F39" s="26">
        <v>28.04</v>
      </c>
      <c r="G39" s="26">
        <v>27.840000000000003</v>
      </c>
      <c r="H39" s="26">
        <v>28.68</v>
      </c>
      <c r="I39" s="26">
        <v>30.89</v>
      </c>
      <c r="J39" s="26">
        <v>27.16</v>
      </c>
      <c r="K39" s="26">
        <v>30.98</v>
      </c>
      <c r="L39" s="26">
        <v>22.17</v>
      </c>
      <c r="M39" s="26">
        <v>38.010000000000005</v>
      </c>
      <c r="N39" s="26">
        <v>36.019999999999996</v>
      </c>
      <c r="O39" s="26">
        <v>40.950000000000003</v>
      </c>
      <c r="P39" s="26">
        <v>36.07</v>
      </c>
      <c r="Q39" s="26">
        <v>33.75</v>
      </c>
      <c r="R39" s="26">
        <f>SUM(F39:Q39)</f>
        <v>380.55999999999995</v>
      </c>
      <c r="S39" s="31"/>
      <c r="T39" s="26">
        <f t="shared" ref="T39:AE39" si="79">SUM(T36:T38)</f>
        <v>35.869999999999997</v>
      </c>
      <c r="U39" s="26">
        <f t="shared" si="79"/>
        <v>34.989999999999995</v>
      </c>
      <c r="V39" s="26">
        <f t="shared" si="79"/>
        <v>41.03</v>
      </c>
      <c r="W39" s="26">
        <f t="shared" si="79"/>
        <v>39.74</v>
      </c>
      <c r="X39" s="26">
        <f t="shared" si="79"/>
        <v>46.96</v>
      </c>
      <c r="Y39" s="26">
        <f t="shared" si="79"/>
        <v>50.079461538461537</v>
      </c>
      <c r="Z39" s="26">
        <f t="shared" si="79"/>
        <v>53.669397435897437</v>
      </c>
      <c r="AA39" s="26">
        <f t="shared" si="79"/>
        <v>53.503516483516478</v>
      </c>
      <c r="AB39" s="26">
        <f t="shared" si="79"/>
        <v>52.027633699633697</v>
      </c>
      <c r="AC39" s="26">
        <f t="shared" si="79"/>
        <v>48.271816849816851</v>
      </c>
      <c r="AD39" s="26">
        <f t="shared" si="79"/>
        <v>52.027633699633697</v>
      </c>
      <c r="AE39" s="26">
        <f t="shared" si="79"/>
        <v>52.027633699633697</v>
      </c>
      <c r="AF39" s="26">
        <f t="shared" si="70"/>
        <v>560.19709340659335</v>
      </c>
      <c r="AG39" s="31"/>
      <c r="AH39" s="26">
        <f t="shared" ref="AH39:AS39" si="80">SUM(AH36:AH38)</f>
        <v>56.604332417582413</v>
      </c>
      <c r="AI39" s="26">
        <f t="shared" si="80"/>
        <v>58.246096153846153</v>
      </c>
      <c r="AJ39" s="26">
        <f t="shared" si="80"/>
        <v>60.053740842490846</v>
      </c>
      <c r="AK39" s="26">
        <f t="shared" si="80"/>
        <v>62.001913003663006</v>
      </c>
      <c r="AL39" s="26">
        <f t="shared" si="80"/>
        <v>63.64367673992674</v>
      </c>
      <c r="AM39" s="26">
        <f t="shared" si="80"/>
        <v>66.272203296703296</v>
      </c>
      <c r="AN39" s="26">
        <f t="shared" si="80"/>
        <v>67.913967032967037</v>
      </c>
      <c r="AO39" s="26">
        <f t="shared" si="80"/>
        <v>70.028020146520149</v>
      </c>
      <c r="AP39" s="26">
        <f t="shared" si="80"/>
        <v>72.490665750915753</v>
      </c>
      <c r="AQ39" s="26">
        <f t="shared" si="80"/>
        <v>74.438837912087905</v>
      </c>
      <c r="AR39" s="26">
        <f t="shared" si="80"/>
        <v>76.760956043956043</v>
      </c>
      <c r="AS39" s="26">
        <f t="shared" si="80"/>
        <v>78.849655677655676</v>
      </c>
      <c r="AT39" s="26">
        <f>SUM(AG39:AS39)</f>
        <v>807.30406501831499</v>
      </c>
      <c r="AU39" s="35"/>
      <c r="AV39" s="26">
        <f t="shared" ref="AV39:BG39" si="81">SUM(AV36:AV38)</f>
        <v>81.478182234432239</v>
      </c>
      <c r="AW39" s="26">
        <f t="shared" si="81"/>
        <v>88.998717948717939</v>
      </c>
      <c r="AX39" s="26">
        <f t="shared" si="81"/>
        <v>91.758019230769236</v>
      </c>
      <c r="AY39" s="26">
        <f t="shared" si="81"/>
        <v>94.447344322344321</v>
      </c>
      <c r="AZ39" s="26">
        <f t="shared" si="81"/>
        <v>97.19076465201465</v>
      </c>
      <c r="BA39" s="26">
        <f t="shared" si="81"/>
        <v>100.13418498168497</v>
      </c>
      <c r="BB39" s="26">
        <f t="shared" si="81"/>
        <v>103.22760531135532</v>
      </c>
      <c r="BC39" s="26">
        <f t="shared" si="81"/>
        <v>106.17102564102564</v>
      </c>
      <c r="BD39" s="26">
        <f t="shared" si="81"/>
        <v>109.42891941391942</v>
      </c>
      <c r="BE39" s="26">
        <f t="shared" si="81"/>
        <v>112.37233974358975</v>
      </c>
      <c r="BF39" s="26">
        <f t="shared" si="81"/>
        <v>115.98023351648351</v>
      </c>
      <c r="BG39" s="26">
        <f t="shared" si="81"/>
        <v>118.05918040293041</v>
      </c>
      <c r="BH39" s="26">
        <f>SUM(AU39:BG39)</f>
        <v>1219.2465173992673</v>
      </c>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row>
    <row r="40" spans="1:97" s="31" customFormat="1" x14ac:dyDescent="0.3">
      <c r="D40" s="59"/>
      <c r="E40" s="32"/>
      <c r="R40" s="35"/>
      <c r="AF40" s="35"/>
      <c r="AT40" s="35"/>
      <c r="BH40" s="35"/>
    </row>
    <row r="41" spans="1:97" x14ac:dyDescent="0.3">
      <c r="A41" s="31"/>
      <c r="B41" s="31"/>
      <c r="C41" s="31"/>
      <c r="D41" s="59" t="s">
        <v>14</v>
      </c>
      <c r="E41" s="32" t="s">
        <v>18</v>
      </c>
      <c r="F41" s="23">
        <v>66591.72</v>
      </c>
      <c r="G41" s="23">
        <v>67236</v>
      </c>
      <c r="H41" s="23">
        <v>81017.58</v>
      </c>
      <c r="I41" s="23">
        <v>72574.02</v>
      </c>
      <c r="J41" s="23">
        <v>67414.080000000002</v>
      </c>
      <c r="K41" s="23">
        <v>76558</v>
      </c>
      <c r="L41" s="23">
        <v>80678.94</v>
      </c>
      <c r="M41" s="23">
        <v>70280.639999999999</v>
      </c>
      <c r="N41" s="23">
        <v>76870.259999999995</v>
      </c>
      <c r="O41" s="23">
        <v>63578.879999999997</v>
      </c>
      <c r="P41" s="23">
        <v>65232.06</v>
      </c>
      <c r="Q41" s="23">
        <v>69102</v>
      </c>
      <c r="R41" s="24">
        <f>SUM(F41:Q41)</f>
        <v>857134.17999999993</v>
      </c>
      <c r="S41" s="31"/>
      <c r="T41" s="23">
        <v>81049.2</v>
      </c>
      <c r="U41" s="23">
        <v>68502.179999999993</v>
      </c>
      <c r="V41" s="23">
        <v>77173.039999999994</v>
      </c>
      <c r="W41" s="23">
        <v>131322</v>
      </c>
      <c r="X41" s="23">
        <v>65731</v>
      </c>
      <c r="Y41" s="23">
        <f>Y36*Y28</f>
        <v>117201.85985714284</v>
      </c>
      <c r="Z41" s="23">
        <f t="shared" ref="Z41:AE43" si="82">Z36*Z28</f>
        <v>117201.85985714284</v>
      </c>
      <c r="AA41" s="23">
        <f t="shared" si="82"/>
        <v>105481.67387142856</v>
      </c>
      <c r="AB41" s="23">
        <f t="shared" si="82"/>
        <v>117201.85985714284</v>
      </c>
      <c r="AC41" s="23">
        <f t="shared" si="82"/>
        <v>105481.67387142856</v>
      </c>
      <c r="AD41" s="23">
        <f t="shared" si="82"/>
        <v>117201.85985714284</v>
      </c>
      <c r="AE41" s="23">
        <f t="shared" si="82"/>
        <v>117201.85985714284</v>
      </c>
      <c r="AF41" s="24">
        <f t="shared" ref="AF41:AF46" si="83">SUM(T41:AE41)</f>
        <v>1220750.0670285714</v>
      </c>
      <c r="AG41" s="31"/>
      <c r="AH41" s="23">
        <f t="shared" ref="AH41:AS43" si="84">AH36*AH28</f>
        <v>128922.04584285713</v>
      </c>
      <c r="AI41" s="23">
        <f t="shared" si="84"/>
        <v>128922.04584285713</v>
      </c>
      <c r="AJ41" s="23">
        <f t="shared" si="84"/>
        <v>140642.23182857144</v>
      </c>
      <c r="AK41" s="23">
        <f t="shared" si="84"/>
        <v>140642.23182857144</v>
      </c>
      <c r="AL41" s="23">
        <f t="shared" si="84"/>
        <v>140642.23182857144</v>
      </c>
      <c r="AM41" s="23">
        <f t="shared" si="84"/>
        <v>152362.4178142857</v>
      </c>
      <c r="AN41" s="23">
        <f t="shared" si="84"/>
        <v>152362.4178142857</v>
      </c>
      <c r="AO41" s="23">
        <f t="shared" si="84"/>
        <v>164082.60379999998</v>
      </c>
      <c r="AP41" s="23">
        <f t="shared" si="84"/>
        <v>164082.60379999998</v>
      </c>
      <c r="AQ41" s="23">
        <f t="shared" si="84"/>
        <v>164082.60379999998</v>
      </c>
      <c r="AR41" s="23">
        <f t="shared" si="84"/>
        <v>175802.78978571427</v>
      </c>
      <c r="AS41" s="23">
        <f t="shared" si="84"/>
        <v>164082.60379999998</v>
      </c>
      <c r="AT41" s="24">
        <f t="shared" ref="AT41:AT43" si="85">SUM(AG41:AS41)</f>
        <v>1816628.8277857141</v>
      </c>
      <c r="AU41" s="31"/>
      <c r="AV41" s="23">
        <f t="shared" ref="AV41:BF43" si="86">AV36*AV28</f>
        <v>175802.78978571427</v>
      </c>
      <c r="AW41" s="23">
        <f t="shared" si="86"/>
        <v>175802.78978571427</v>
      </c>
      <c r="AX41" s="23">
        <f t="shared" si="86"/>
        <v>187522.97577142855</v>
      </c>
      <c r="AY41" s="23">
        <f t="shared" si="86"/>
        <v>169570.08</v>
      </c>
      <c r="AZ41" s="23">
        <f t="shared" si="86"/>
        <v>180168.21</v>
      </c>
      <c r="BA41" s="23">
        <f t="shared" si="86"/>
        <v>180168.21</v>
      </c>
      <c r="BB41" s="23">
        <f t="shared" si="86"/>
        <v>190766.33999999997</v>
      </c>
      <c r="BC41" s="23">
        <f t="shared" si="86"/>
        <v>190766.33999999997</v>
      </c>
      <c r="BD41" s="23">
        <f t="shared" si="86"/>
        <v>201364.47</v>
      </c>
      <c r="BE41" s="23">
        <f t="shared" si="86"/>
        <v>201364.47</v>
      </c>
      <c r="BF41" s="23">
        <f t="shared" si="86"/>
        <v>211962.59999999998</v>
      </c>
      <c r="BG41" s="23">
        <f t="shared" ref="BG41" si="87">BG36*BG28</f>
        <v>211962.59999999998</v>
      </c>
      <c r="BH41" s="24">
        <f t="shared" ref="BH41:BH43" si="88">SUM(AU41:BG41)</f>
        <v>2277221.8753428571</v>
      </c>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row>
    <row r="42" spans="1:97" x14ac:dyDescent="0.3">
      <c r="A42" s="31"/>
      <c r="B42" s="31"/>
      <c r="C42" s="31"/>
      <c r="D42" s="59" t="s">
        <v>28</v>
      </c>
      <c r="E42" s="32" t="s">
        <v>18</v>
      </c>
      <c r="F42" s="23">
        <v>502379.28</v>
      </c>
      <c r="G42" s="23">
        <v>488624.4</v>
      </c>
      <c r="H42" s="23">
        <v>444925.95</v>
      </c>
      <c r="I42" s="23">
        <v>426962.25</v>
      </c>
      <c r="J42" s="23">
        <v>442948.8</v>
      </c>
      <c r="K42" s="23">
        <v>422376</v>
      </c>
      <c r="L42" s="23">
        <v>334446.84000000003</v>
      </c>
      <c r="M42" s="23">
        <v>733174.64</v>
      </c>
      <c r="N42" s="23">
        <v>585883.9</v>
      </c>
      <c r="O42" s="23">
        <v>895206</v>
      </c>
      <c r="P42" s="23">
        <v>407021.94</v>
      </c>
      <c r="Q42" s="23">
        <v>513532.25</v>
      </c>
      <c r="R42" s="24">
        <f>SUM(F42:Q42)</f>
        <v>6197482.2500000009</v>
      </c>
      <c r="S42" s="31"/>
      <c r="T42" s="23">
        <v>566396.81999999995</v>
      </c>
      <c r="U42" s="23">
        <v>509414.40000000002</v>
      </c>
      <c r="V42" s="23">
        <v>456628.47999999998</v>
      </c>
      <c r="W42" s="23">
        <v>810374.4</v>
      </c>
      <c r="X42" s="23">
        <v>497405.7</v>
      </c>
      <c r="Y42" s="23">
        <f t="shared" ref="Y42:AD43" si="89">Y37*Y29</f>
        <v>714465.0258227106</v>
      </c>
      <c r="Z42" s="23">
        <f t="shared" si="89"/>
        <v>770282.60596510977</v>
      </c>
      <c r="AA42" s="23">
        <f t="shared" si="89"/>
        <v>770282.60596510977</v>
      </c>
      <c r="AB42" s="23">
        <f t="shared" si="89"/>
        <v>747955.57390815008</v>
      </c>
      <c r="AC42" s="23">
        <f t="shared" si="89"/>
        <v>692137.9937657509</v>
      </c>
      <c r="AD42" s="23">
        <f t="shared" si="89"/>
        <v>747955.57390815008</v>
      </c>
      <c r="AE42" s="23">
        <f t="shared" si="82"/>
        <v>747955.57390815008</v>
      </c>
      <c r="AF42" s="24">
        <f t="shared" si="83"/>
        <v>8031254.7532431316</v>
      </c>
      <c r="AG42" s="31"/>
      <c r="AH42" s="23">
        <f t="shared" si="84"/>
        <v>814936.67007902917</v>
      </c>
      <c r="AI42" s="23">
        <f t="shared" si="84"/>
        <v>837263.70213598898</v>
      </c>
      <c r="AJ42" s="23">
        <f t="shared" si="84"/>
        <v>859590.73419294867</v>
      </c>
      <c r="AK42" s="23">
        <f t="shared" si="84"/>
        <v>893081.28227838816</v>
      </c>
      <c r="AL42" s="23">
        <f t="shared" si="84"/>
        <v>915408.31433534785</v>
      </c>
      <c r="AM42" s="23">
        <f t="shared" si="84"/>
        <v>948898.86242078745</v>
      </c>
      <c r="AN42" s="23">
        <f t="shared" si="84"/>
        <v>971225.89447774715</v>
      </c>
      <c r="AO42" s="23">
        <f t="shared" si="84"/>
        <v>1004716.4425631867</v>
      </c>
      <c r="AP42" s="23">
        <f t="shared" si="84"/>
        <v>1038206.9906486262</v>
      </c>
      <c r="AQ42" s="23">
        <f t="shared" si="84"/>
        <v>1071697.5387340658</v>
      </c>
      <c r="AR42" s="23">
        <f t="shared" si="84"/>
        <v>1094024.5707910254</v>
      </c>
      <c r="AS42" s="23">
        <f t="shared" si="84"/>
        <v>1138678.634904945</v>
      </c>
      <c r="AT42" s="24">
        <f t="shared" si="85"/>
        <v>11587729.637562087</v>
      </c>
      <c r="AU42" s="31"/>
      <c r="AV42" s="23">
        <f t="shared" si="86"/>
        <v>1172169.1829903845</v>
      </c>
      <c r="AW42" s="23">
        <f t="shared" si="86"/>
        <v>1389936.1174999999</v>
      </c>
      <c r="AX42" s="23">
        <f t="shared" si="86"/>
        <v>1428191.2399999998</v>
      </c>
      <c r="AY42" s="23">
        <f t="shared" si="86"/>
        <v>1479198.0699999996</v>
      </c>
      <c r="AZ42" s="23">
        <f t="shared" si="86"/>
        <v>1517453.1924999999</v>
      </c>
      <c r="BA42" s="23">
        <f t="shared" si="86"/>
        <v>1568460.0224999997</v>
      </c>
      <c r="BB42" s="23">
        <f t="shared" si="86"/>
        <v>1619466.8524999998</v>
      </c>
      <c r="BC42" s="23">
        <f t="shared" si="86"/>
        <v>1670473.6824999996</v>
      </c>
      <c r="BD42" s="23">
        <f t="shared" si="86"/>
        <v>1708728.8049999997</v>
      </c>
      <c r="BE42" s="23">
        <f t="shared" si="86"/>
        <v>1759735.6349999998</v>
      </c>
      <c r="BF42" s="23">
        <f t="shared" si="86"/>
        <v>1810742.4649999996</v>
      </c>
      <c r="BG42" s="23">
        <f t="shared" ref="BG42" si="90">BG37*BG29</f>
        <v>1848997.5874999999</v>
      </c>
      <c r="BH42" s="24">
        <f t="shared" si="88"/>
        <v>18973552.852990378</v>
      </c>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row>
    <row r="43" spans="1:97" x14ac:dyDescent="0.3">
      <c r="A43" s="31"/>
      <c r="B43" s="31"/>
      <c r="C43" s="31"/>
      <c r="D43" s="59" t="s">
        <v>29</v>
      </c>
      <c r="E43" s="32" t="s">
        <v>18</v>
      </c>
      <c r="F43" s="23">
        <v>276655.71999999997</v>
      </c>
      <c r="G43" s="23">
        <v>214391.76</v>
      </c>
      <c r="H43" s="23">
        <v>202610.93</v>
      </c>
      <c r="I43" s="23">
        <v>355266</v>
      </c>
      <c r="J43" s="23">
        <v>176730</v>
      </c>
      <c r="K43" s="23">
        <v>349045.74</v>
      </c>
      <c r="L43" s="23">
        <v>156804.48000000001</v>
      </c>
      <c r="M43" s="23">
        <v>347188.53</v>
      </c>
      <c r="N43" s="23">
        <v>237963.6</v>
      </c>
      <c r="O43" s="23">
        <v>427659.75</v>
      </c>
      <c r="P43" s="23">
        <v>466822.72</v>
      </c>
      <c r="Q43" s="23">
        <v>304029</v>
      </c>
      <c r="R43" s="24">
        <f>SUM(F43:Q43)</f>
        <v>3515168.2299999995</v>
      </c>
      <c r="S43" s="31"/>
      <c r="T43" s="23">
        <v>207157.92</v>
      </c>
      <c r="U43" s="23">
        <v>322550.83</v>
      </c>
      <c r="V43" s="23">
        <v>302498.56</v>
      </c>
      <c r="W43" s="23">
        <v>274930.5</v>
      </c>
      <c r="X43" s="23">
        <v>382447.44</v>
      </c>
      <c r="Y43" s="23">
        <f t="shared" si="89"/>
        <v>396361.11030341877</v>
      </c>
      <c r="Z43" s="23">
        <f t="shared" si="89"/>
        <v>424672.61818223441</v>
      </c>
      <c r="AA43" s="23">
        <f t="shared" si="89"/>
        <v>424672.61818223441</v>
      </c>
      <c r="AB43" s="23">
        <f t="shared" si="89"/>
        <v>410516.86424282665</v>
      </c>
      <c r="AC43" s="23">
        <f t="shared" si="89"/>
        <v>382205.35636401101</v>
      </c>
      <c r="AD43" s="23">
        <f t="shared" si="89"/>
        <v>410516.86424282665</v>
      </c>
      <c r="AE43" s="23">
        <f t="shared" si="82"/>
        <v>410516.86424282665</v>
      </c>
      <c r="AF43" s="24">
        <f t="shared" si="83"/>
        <v>4349047.5457603782</v>
      </c>
      <c r="AG43" s="31"/>
      <c r="AH43" s="23">
        <f t="shared" si="84"/>
        <v>445906.24909134617</v>
      </c>
      <c r="AI43" s="23">
        <f t="shared" si="84"/>
        <v>460062.00303075399</v>
      </c>
      <c r="AJ43" s="23">
        <f t="shared" si="84"/>
        <v>474217.75697016186</v>
      </c>
      <c r="AK43" s="23">
        <f t="shared" si="84"/>
        <v>488373.51090956957</v>
      </c>
      <c r="AL43" s="23">
        <f t="shared" si="84"/>
        <v>502529.26484897744</v>
      </c>
      <c r="AM43" s="23">
        <f t="shared" si="84"/>
        <v>523762.89575808909</v>
      </c>
      <c r="AN43" s="23">
        <f t="shared" si="84"/>
        <v>537918.6496974969</v>
      </c>
      <c r="AO43" s="23">
        <f t="shared" si="84"/>
        <v>552074.40363690478</v>
      </c>
      <c r="AP43" s="23">
        <f t="shared" si="84"/>
        <v>573308.03454601648</v>
      </c>
      <c r="AQ43" s="23">
        <f t="shared" si="84"/>
        <v>587463.78848542424</v>
      </c>
      <c r="AR43" s="23">
        <f t="shared" si="84"/>
        <v>608697.41939453606</v>
      </c>
      <c r="AS43" s="23">
        <f t="shared" si="84"/>
        <v>622853.17333394382</v>
      </c>
      <c r="AT43" s="24">
        <f t="shared" si="85"/>
        <v>6377167.1497032205</v>
      </c>
      <c r="AU43" s="31"/>
      <c r="AV43" s="23">
        <f t="shared" si="86"/>
        <v>644086.80424305564</v>
      </c>
      <c r="AW43" s="23">
        <f t="shared" si="86"/>
        <v>665320.43515216722</v>
      </c>
      <c r="AX43" s="23">
        <f t="shared" si="86"/>
        <v>686554.06606127904</v>
      </c>
      <c r="AY43" s="23">
        <f t="shared" si="86"/>
        <v>707787.69697039074</v>
      </c>
      <c r="AZ43" s="23">
        <f t="shared" si="86"/>
        <v>729021.32787950244</v>
      </c>
      <c r="BA43" s="23">
        <f t="shared" si="86"/>
        <v>750254.95878861414</v>
      </c>
      <c r="BB43" s="23">
        <f t="shared" si="86"/>
        <v>771488.58969772595</v>
      </c>
      <c r="BC43" s="23">
        <f t="shared" si="86"/>
        <v>792722.22060683754</v>
      </c>
      <c r="BD43" s="23">
        <f t="shared" si="86"/>
        <v>821033.72848565329</v>
      </c>
      <c r="BE43" s="23">
        <f t="shared" si="86"/>
        <v>842267.35939476488</v>
      </c>
      <c r="BF43" s="23">
        <f t="shared" si="86"/>
        <v>870578.86727358063</v>
      </c>
      <c r="BG43" s="23">
        <f t="shared" ref="BG43" si="91">BG38*BG30</f>
        <v>884734.62121298851</v>
      </c>
      <c r="BH43" s="24">
        <f t="shared" si="88"/>
        <v>9165850.6757665593</v>
      </c>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row>
    <row r="44" spans="1:97" s="38" customFormat="1" x14ac:dyDescent="0.3">
      <c r="A44" s="35"/>
      <c r="B44" s="35"/>
      <c r="C44" s="35"/>
      <c r="D44" s="60"/>
      <c r="E44" s="37" t="s">
        <v>19</v>
      </c>
      <c r="F44" s="26">
        <v>845626.72</v>
      </c>
      <c r="G44" s="26">
        <v>770252.16</v>
      </c>
      <c r="H44" s="26">
        <v>728554.46</v>
      </c>
      <c r="I44" s="26">
        <v>854802.27</v>
      </c>
      <c r="J44" s="26">
        <v>687092.88</v>
      </c>
      <c r="K44" s="26">
        <v>847979.74</v>
      </c>
      <c r="L44" s="26">
        <v>571930.26</v>
      </c>
      <c r="M44" s="26">
        <v>1150643.81</v>
      </c>
      <c r="N44" s="26">
        <v>900717.76</v>
      </c>
      <c r="O44" s="26">
        <v>1386444.63</v>
      </c>
      <c r="P44" s="26">
        <v>939076.72</v>
      </c>
      <c r="Q44" s="26">
        <v>886663.25</v>
      </c>
      <c r="R44" s="26">
        <f>SUM(F44:Q44)</f>
        <v>10569784.659999998</v>
      </c>
      <c r="S44" s="31"/>
      <c r="T44" s="26">
        <f t="shared" ref="T44:AE44" si="92">SUM(T41:T43)</f>
        <v>854603.94</v>
      </c>
      <c r="U44" s="26">
        <f t="shared" si="92"/>
        <v>900467.41000000015</v>
      </c>
      <c r="V44" s="26">
        <f t="shared" si="92"/>
        <v>836300.08000000007</v>
      </c>
      <c r="W44" s="26">
        <f t="shared" si="92"/>
        <v>1216626.8999999999</v>
      </c>
      <c r="X44" s="26">
        <f t="shared" si="92"/>
        <v>945584.1399999999</v>
      </c>
      <c r="Y44" s="26">
        <f t="shared" si="92"/>
        <v>1228027.9959832721</v>
      </c>
      <c r="Z44" s="26">
        <f>SUM(Z41:Z43)</f>
        <v>1312157.0840044871</v>
      </c>
      <c r="AA44" s="26">
        <f t="shared" si="92"/>
        <v>1300436.8980187727</v>
      </c>
      <c r="AB44" s="26">
        <f t="shared" si="92"/>
        <v>1275674.2980081195</v>
      </c>
      <c r="AC44" s="26">
        <f t="shared" si="92"/>
        <v>1179825.0240011904</v>
      </c>
      <c r="AD44" s="26">
        <f t="shared" si="92"/>
        <v>1275674.2980081195</v>
      </c>
      <c r="AE44" s="26">
        <f t="shared" si="92"/>
        <v>1275674.2980081195</v>
      </c>
      <c r="AF44" s="26">
        <f t="shared" si="83"/>
        <v>13601052.366032081</v>
      </c>
      <c r="AG44" s="31"/>
      <c r="AH44" s="26">
        <f t="shared" ref="AH44:AS44" si="93">SUM(AH41:AH43)</f>
        <v>1389764.9650132325</v>
      </c>
      <c r="AI44" s="26">
        <f t="shared" si="93"/>
        <v>1426247.7510096</v>
      </c>
      <c r="AJ44" s="26">
        <f t="shared" si="93"/>
        <v>1474450.7229916819</v>
      </c>
      <c r="AK44" s="26">
        <f t="shared" si="93"/>
        <v>1522097.025016529</v>
      </c>
      <c r="AL44" s="26">
        <f t="shared" si="93"/>
        <v>1558579.8110128967</v>
      </c>
      <c r="AM44" s="26">
        <f t="shared" si="93"/>
        <v>1625024.1759931622</v>
      </c>
      <c r="AN44" s="26">
        <f t="shared" si="93"/>
        <v>1661506.9619895299</v>
      </c>
      <c r="AO44" s="26">
        <f t="shared" si="93"/>
        <v>1720873.4500000915</v>
      </c>
      <c r="AP44" s="26">
        <f t="shared" si="93"/>
        <v>1775597.6289946428</v>
      </c>
      <c r="AQ44" s="26">
        <f t="shared" si="93"/>
        <v>1823243.9310194901</v>
      </c>
      <c r="AR44" s="26">
        <f t="shared" si="93"/>
        <v>1878524.7799712759</v>
      </c>
      <c r="AS44" s="26">
        <f t="shared" si="93"/>
        <v>1925614.4120388888</v>
      </c>
      <c r="AT44" s="26">
        <f>SUM(AG44:AS44)</f>
        <v>19781525.615051024</v>
      </c>
      <c r="AU44" s="35"/>
      <c r="AV44" s="26">
        <f t="shared" ref="AV44:BG44" si="94">SUM(AV41:AV43)</f>
        <v>1992058.7770191545</v>
      </c>
      <c r="AW44" s="26">
        <f t="shared" si="94"/>
        <v>2231059.3424378815</v>
      </c>
      <c r="AX44" s="26">
        <f t="shared" si="94"/>
        <v>2302268.2818327071</v>
      </c>
      <c r="AY44" s="26">
        <f t="shared" si="94"/>
        <v>2356555.8469703905</v>
      </c>
      <c r="AZ44" s="26">
        <f t="shared" si="94"/>
        <v>2426642.7303795023</v>
      </c>
      <c r="BA44" s="26">
        <f t="shared" si="94"/>
        <v>2498883.1912886137</v>
      </c>
      <c r="BB44" s="26">
        <f t="shared" si="94"/>
        <v>2581721.782197726</v>
      </c>
      <c r="BC44" s="26">
        <f t="shared" si="94"/>
        <v>2653962.2431068369</v>
      </c>
      <c r="BD44" s="26">
        <f t="shared" si="94"/>
        <v>2731127.0034856531</v>
      </c>
      <c r="BE44" s="26">
        <f t="shared" si="94"/>
        <v>2803367.4643947645</v>
      </c>
      <c r="BF44" s="26">
        <f t="shared" si="94"/>
        <v>2893283.9322735802</v>
      </c>
      <c r="BG44" s="26">
        <f t="shared" si="94"/>
        <v>2945694.8087129886</v>
      </c>
      <c r="BH44" s="26">
        <f>SUM(AU44:BG44)</f>
        <v>30416625.4040998</v>
      </c>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row>
    <row r="45" spans="1:97" s="31" customFormat="1" x14ac:dyDescent="0.3">
      <c r="D45" s="59"/>
      <c r="E45" s="32"/>
      <c r="R45" s="35"/>
      <c r="AF45" s="35"/>
      <c r="AT45" s="35"/>
      <c r="BH45" s="35"/>
    </row>
    <row r="46" spans="1:97" s="38" customFormat="1" x14ac:dyDescent="0.3">
      <c r="A46" s="35"/>
      <c r="B46" s="35"/>
      <c r="C46" s="35"/>
      <c r="D46" s="60"/>
      <c r="E46" s="37" t="s">
        <v>22</v>
      </c>
      <c r="F46" s="26">
        <v>621496.52941399859</v>
      </c>
      <c r="G46" s="26">
        <v>640718.07156082336</v>
      </c>
      <c r="H46" s="26">
        <v>660534.0943926014</v>
      </c>
      <c r="I46" s="26">
        <v>680962.98390989832</v>
      </c>
      <c r="J46" s="26">
        <v>702023.69475247257</v>
      </c>
      <c r="K46" s="26">
        <v>723735.76778605417</v>
      </c>
      <c r="L46" s="26">
        <v>746119.34823304554</v>
      </c>
      <c r="M46" s="26">
        <v>769195.2043639645</v>
      </c>
      <c r="N46" s="26">
        <v>792984.74676697375</v>
      </c>
      <c r="O46" s="26">
        <v>817510.04821337503</v>
      </c>
      <c r="P46" s="26">
        <v>842793.86413750006</v>
      </c>
      <c r="Q46" s="26">
        <v>868859.65375000006</v>
      </c>
      <c r="R46" s="26">
        <f>SUM(F46:Q46)</f>
        <v>8866934.0072807074</v>
      </c>
      <c r="S46" s="35"/>
      <c r="T46" s="26">
        <f>T44/24+Q44/12+P44/12+O44/12+N44/12+M44/12+L44/12+K44/12+J44/12+I44/12+H44/12+G44/12+F44/24</f>
        <v>881189.43916666671</v>
      </c>
      <c r="U46" s="26">
        <f>U44/24+T44/12+Q44/12+P44/12+O44/12+N44/12+M44/12+L44/12+K44/12+J44/12+I44/12+H44/12+G44/24</f>
        <v>886989.1254166665</v>
      </c>
      <c r="V46" s="26">
        <f>V44/24+U44/12+T44/12+Q44/12+P44/12+O44/12+N44/12+M44/12+L44/12+K44/12+J44/12+I44/12+H44/24</f>
        <v>896904.16166666662</v>
      </c>
      <c r="W46" s="26">
        <f>W44/24+V44/12+U44/12+T44/12+Q44/12+P44/12+O44/12+N44/12+M44/12+L44/12+K44/12+J44/12+I44/24</f>
        <v>916469.58874999988</v>
      </c>
      <c r="X46" s="26">
        <f>X44/24+W44/12+V44/12+U44/12+T44/12+Q44/12+P44/12+O44/12+N44/12+M44/12+L44/12+K44/12+J44/24</f>
        <v>942316.08416666661</v>
      </c>
      <c r="Y46" s="26">
        <f>Y44/24+X44/12+W44/12+V44/12+U44/12+T44/12+Q44/12+P44/12+O44/12+N44/12+M44/12+L44/12+K44/24</f>
        <v>968921.89733263629</v>
      </c>
      <c r="Z46" s="26">
        <f>Z44/24+Y44/12+X44/12+W44/12+V44/12+U44/12+T44/12+Q44/12+P44/12+O44/12+N44/12+M44/12+L44/24</f>
        <v>1015600.0256654596</v>
      </c>
      <c r="AA46" s="26">
        <f>AA44/24+Z44/12+Y44/12+X44/12+W44/12+V44/12+U44/12+T44/12+Q44/12+P44/12+O44/12+N44/12+M44/24</f>
        <v>1052684.1886664289</v>
      </c>
      <c r="AB46" s="26">
        <f>AB44/24+AA44/12+Z44/12+Y44/12+X44/12+W44/12+V44/12+U44/12+T44/12+Q44/12+P44/12+O44/12+N44/24</f>
        <v>1074548.7564175492</v>
      </c>
      <c r="AC46" s="26">
        <f>AC44/24+AB44/12+AA44/12+Z44/12+Y44/12+X44/12+W44/12+V44/12+U44/12+T44/12+Q44/12+P44/12+O44/24</f>
        <v>1081562.7952512703</v>
      </c>
      <c r="AD46" s="26">
        <f>AD44/24+AC44/12+AB44/12+AA44/12+Z44/12+Y44/12+X44/12+W44/12+V44/12+U44/12+T44/12+Q44/12+P44/24</f>
        <v>1086978.5440849918</v>
      </c>
      <c r="AE46" s="26">
        <f>AE44/24+AD44/12+AC44/12+AB44/12+AA44/12+Z44/12+Y44/12+X44/12+W44/12+V44/12+U44/12+T44/12+Q44/24</f>
        <v>1117212.2368356681</v>
      </c>
      <c r="AF46" s="26">
        <f t="shared" si="83"/>
        <v>11921376.843420669</v>
      </c>
      <c r="AG46" s="31"/>
      <c r="AH46" s="26">
        <f>AH44/24+AE44/12+AD44/12+AC44/12+AB44/12+AA44/12+Z44/12+Y44/12+X44/12+W44/12+V44/12+U44/12+T44/24</f>
        <v>1155719.4065448914</v>
      </c>
      <c r="AI46" s="26">
        <f>AI44/24+AH44/12+AE44/12+AD44/12+AC44/12+AB44/12+AA44/12+Z44/12+Y44/12+X44/12+W44/12+V44/12+U44/24</f>
        <v>1199925.2967958429</v>
      </c>
      <c r="AJ46" s="26">
        <f>AJ44/24+AI44/12+AH44/12+AE44/12+AD44/12+AC44/12+AB44/12+AA44/12+Z44/12+Y44/12+X44/12+W44/12+V44/24</f>
        <v>1248422.4211292295</v>
      </c>
      <c r="AK46" s="26">
        <f>AK44/24+AJ44/12+AI44/12+AH44/12+AE44/12+AD44/12+AC44/12+AB44/12+AA44/12+Z44/12+Y44/12+X44/12+W44/24</f>
        <v>1287739.9531295719</v>
      </c>
      <c r="AL46" s="26">
        <f>AL44/24+AK44/12+AJ44/12+AI44/12+AH44/12+AE44/12+AD44/12+AC44/12+AB44/12+AA44/12+Z44/12+Y44/12+X44/24</f>
        <v>1326009.3612974645</v>
      </c>
      <c r="AM46" s="26">
        <f>AM44/24+AL44/12+AK44/12+AJ44/12+AI44/12+AH44/12+AE44/12+AD44/12+AC44/12+AB44/12+AA44/12+Z44/12+Y44/24</f>
        <v>1368092.3550900805</v>
      </c>
      <c r="AN46" s="26">
        <f>AN44/24+AM44/12+AL44/12+AK44/12+AJ44/12+AI44/12+AH44/12+AE44/12+AD44/12+AC44/12+AB44/12+AA44/12+Z44/24</f>
        <v>1399190.1075065359</v>
      </c>
      <c r="AO46" s="26">
        <f>AO44/24+AN44/12+AM44/12+AL44/12+AK44/12+AJ44/12+AI44/12+AH44/12+AE44/12+AD44/12+AC44/12+AB44/12+AA44/24</f>
        <v>1431264.5420884676</v>
      </c>
      <c r="AP46" s="26">
        <f>AP44/24+AO44/12+AN44/12+AM44/12+AL44/12+AK44/12+AJ44/12+AI44/12+AH44/12+AE44/12+AD44/12+AC44/12+AB44/24</f>
        <v>1469612.8705454613</v>
      </c>
      <c r="AQ46" s="26">
        <f>AQ44/24+AP44/12+AO44/12+AN44/12+AM44/12+AL44/12+AK44/12+AJ44/12+AI44/12+AH44/12+AE44/12+AD44/12+AC44/24</f>
        <v>1517252.1304623287</v>
      </c>
      <c r="AR46" s="26">
        <f>AR44/24+AQ44/12+AP44/12+AO44/12+AN44/12+AM44/12+AL44/12+AK44/12+AJ44/12+AI44/12+AH44/12+AE44/12+AD44/24</f>
        <v>1569180.0216698896</v>
      </c>
      <c r="AS46" s="26">
        <f>AS44/24+AR44/12+AQ44/12+AP44/12+AO44/12+AN44/12+AM44/12+AL44/12+AK44/12+AJ44/12+AI44/12+AF44/12+AE44/24</f>
        <v>2638986.9132545404</v>
      </c>
      <c r="AT46" s="26">
        <f t="shared" ref="AT46" si="95">SUM(AG46:AS46)</f>
        <v>17611395.379514303</v>
      </c>
      <c r="AU46" s="35"/>
      <c r="AV46" s="26">
        <f>AV44/24+AS44/12+AR44/12+AQ44/12+AP44/12+AO44/12+AN44/12+AM44/12+AL44/12+AK44/12+AJ44/12+AI44/12+AH44/24</f>
        <v>1673556.0434211656</v>
      </c>
      <c r="AW46" s="26">
        <f>AW44/24+AV44/12+AS44/12+AR44/12+AQ44/12+AP44/12+AO44/12+AN44/12+AM44/12+AL44/12+AK44/12+AJ44/12+AI44/24</f>
        <v>1732185.4352309238</v>
      </c>
      <c r="AX46" s="26">
        <f>AX44/24+AW44/12+AV44/12+AS44/12+AR44/12+AQ44/12+AP44/12+AO44/12+AN44/12+AM44/12+AL44/12+AK44/12+AJ44/24</f>
        <v>1800211.6498254784</v>
      </c>
      <c r="AY46" s="26">
        <f>AY44/24+AX44/12+AW44/12+AV44/12+AS44/12+AR44/12+AQ44/12+AP44/12+AO44/12+AN44/12+AM44/12+AL44/12+AK44/24</f>
        <v>1869473.165691932</v>
      </c>
      <c r="AZ46" s="26">
        <f>AZ44/24+AY44/12+AX44/12+AW44/12+AV44/12+AS44/12+AR44/12+AQ44/12+AP44/12+AO44/12+AN44/12+AM44/12+AL44/24</f>
        <v>1940411.5715802845</v>
      </c>
      <c r="BA46" s="26">
        <f>BA44/24+AZ44/12+AY44/12+AX44/12+AW44/12+AV44/12+AS44/12+AR44/12+AQ44/12+AP44/12+AO44/12+AN44/12+AM44/24</f>
        <v>2012991.6521912036</v>
      </c>
      <c r="BB46" s="26">
        <f>BB44/24+BA44/12+AZ44/12+AY44/12+AX44/12+AW44/12+AV44/12+AS44/12+AR44/12+AQ44/12+AP44/12+AO44/12+AN44/24</f>
        <v>2087744.7286705221</v>
      </c>
      <c r="BC46" s="26">
        <f>BC44/24+BB44/12+BA44/12+AZ44/12+AY44/12+AX44/12+AW44/12+AV44/12+AS44/12+AR44/12+AQ44/12+AP44/12+AO44/24</f>
        <v>2164965.7125586444</v>
      </c>
      <c r="BD46" s="26">
        <f>BD44/24+BC44/12+BB44/12+BA44/12+AZ44/12+AY44/12+AX44/12+AW44/12+AV44/12+AS44/12+AR44/12+AQ44/12+AP44/24</f>
        <v>2243658.1362085515</v>
      </c>
      <c r="BE46" s="26">
        <f>BE44/24+BD44/12+BC44/12+BB44/12+BA44/12+AZ44/12+AY44/12+AX44/12+AW44/12+AV44/12+AS44/12+AR44/12+AQ44/24</f>
        <v>2324310.3407029794</v>
      </c>
      <c r="BF46" s="26">
        <f>BF44/24+BE44/12+BD44/12+BC44/12+BB44/12+BA44/12+AZ44/12+AY44/12+AX44/12+AW44/12+AV44/12+AS44/12+AR44/24</f>
        <v>2407430.4526062123</v>
      </c>
      <c r="BG46" s="26">
        <f>BG44/24+BF44/12+BE44/12+BD44/12+BC44/12+BB44/12+BA44/12+AZ44/12+AY44/12+AX44/12+AW44/12+AT44/12+AS44/24</f>
        <v>3974671.0036495519</v>
      </c>
      <c r="BH46" s="26">
        <f t="shared" ref="BH46" si="96">SUM(AU46:BG46)</f>
        <v>26231609.892337449</v>
      </c>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row>
    <row r="47" spans="1:97" s="35" customFormat="1" x14ac:dyDescent="0.3">
      <c r="D47" s="60"/>
      <c r="E47" s="37"/>
      <c r="AG47" s="31"/>
    </row>
    <row r="48" spans="1:97" s="38" customFormat="1" x14ac:dyDescent="0.3">
      <c r="A48" s="35"/>
      <c r="B48" s="35"/>
      <c r="C48" s="35"/>
      <c r="D48" s="60"/>
      <c r="E48" s="37" t="s">
        <v>23</v>
      </c>
      <c r="F48" s="26">
        <v>4016347.3604656444</v>
      </c>
      <c r="G48" s="26">
        <v>4140564.2891398398</v>
      </c>
      <c r="H48" s="26">
        <v>4268622.9784946805</v>
      </c>
      <c r="I48" s="26">
        <v>4400642.2458708044</v>
      </c>
      <c r="J48" s="26">
        <v>4536744.5833719634</v>
      </c>
      <c r="K48" s="26">
        <v>4677056.2715174882</v>
      </c>
      <c r="L48" s="26">
        <v>4821707.4964097813</v>
      </c>
      <c r="M48" s="26">
        <v>4970832.4705255479</v>
      </c>
      <c r="N48" s="26">
        <v>5124569.5572428331</v>
      </c>
      <c r="O48" s="26">
        <v>5283061.3992194161</v>
      </c>
      <c r="P48" s="26">
        <v>5446455.050741666</v>
      </c>
      <c r="Q48" s="26">
        <v>5614902.1141666658</v>
      </c>
      <c r="R48" s="26">
        <f>Q48</f>
        <v>5614902.1141666658</v>
      </c>
      <c r="S48" s="35"/>
      <c r="T48" s="26">
        <f>T44*23/24+Q44*21/24+P44*19/24+O44*17/24+N44*15/24+M44*13/24+L44*11/24+K44*9/24+J44*7/24+I44*5/24+H44*3/24+G44*1/24</f>
        <v>5588316.6150000002</v>
      </c>
      <c r="U48" s="26">
        <f>U44*23/24+T44*21/24+Q44*19/24+P44*17/24+O44*15/24+N44*13/24+M44*11/24+L44*9/24+K44*7/24+J44*5/24+I44*3/24+H44*1/24</f>
        <v>5601794.8995833332</v>
      </c>
      <c r="V48" s="26">
        <f>V44*23/24+U44*21/24+T44*19/24+Q44*17/24+P44*15/24+O44*13/24+N44*11/24+M44*9/24+L44*7/24+K44*5/24+J44*3/24+I44*1/24</f>
        <v>5541190.817916668</v>
      </c>
      <c r="W48" s="26">
        <f>W44*23/24+V44*21/24+U44*19/24+T44*17/24+Q44*15/24+P44*13/24+O44*11/24+N44*9/24+M44*7/24+L44*5/24+K44*3/24+J44*1/24</f>
        <v>5841348.1291666683</v>
      </c>
      <c r="X48" s="26">
        <f>X44*23/24+W44*21/24+V44*19/24+U44*17/24+T44*15/24+Q44*13/24+P44*11/24+O44*9/24+N44*7/24+M44*5/24+L44*3/24+K44*1/24</f>
        <v>5844616.1849999987</v>
      </c>
      <c r="Y48" s="26">
        <f>Y44*23/24+X44*21/24+W44*19/24+V44*17/24+U44*15/24+T44*13/24+Q44*11/24+P44*9/24+O44*7/24+N44*5/24+M44*3/24+L44*1/24</f>
        <v>6103722.2836506367</v>
      </c>
      <c r="Z48" s="26">
        <f>Z44*23/24+Y44*21/24+X44*19/24+W44*17/24+V44*15/24+U44*13/24+T44*11/24+Q44*9/24+P44*7/24+O44*5/24+N44*3/24+M44*1/24</f>
        <v>6400279.3419896625</v>
      </c>
      <c r="AA48" s="26">
        <f>AA44*23/24+Z44*21/24+Y44*19/24+X44*17/24+W44*15/24+V44*13/24+U44*11/24+T44*9/24+Q44*7/24+P44*5/24+O44*3/24+N44*1/24</f>
        <v>6648032.0513420068</v>
      </c>
      <c r="AB48" s="26">
        <f>AB44*23/24+AA44*21/24+Z44*19/24+Y44*17/24+X44*15/24+W44*13/24+V44*11/24+U44*9/24+T44*7/24+Q44*5/24+P44*3/24+O44*1/24</f>
        <v>6849157.5929325763</v>
      </c>
      <c r="AC48" s="26">
        <f>AC44*23/24+AB44*21/24+AA44*19/24+Z44*17/24+Y44*15/24+X44*13/24+W44*11/24+V44*9/24+U44*7/24+T44*5/24+Q44*3/24+P44*1/24</f>
        <v>6947419.8216824979</v>
      </c>
      <c r="AD48" s="26">
        <f>AD44*23/24+AC44*21/24+AB44*19/24+AA44*17/24+Z44*15/24+Y44*13/24+X44*11/24+W44*9/24+V44*7/24+U44*5/24+T44*3/24+Q44*1/24</f>
        <v>7136115.5756056234</v>
      </c>
      <c r="AE48" s="26">
        <f>AE44*23/24+AD44*21/24+AC44*19/24+AB44*17/24+AA44*15/24+Z44*13/24+Y44*11/24+X44*9/24+W44*7/24+V44*5/24+U44*3/24+T44*1/24</f>
        <v>7294577.6367780762</v>
      </c>
      <c r="AF48" s="26">
        <f>AE48</f>
        <v>7294577.6367780762</v>
      </c>
      <c r="AG48" s="31"/>
      <c r="AH48" s="26">
        <f>AH44*23/24+AE44*21/24+AD44*19/24+AC44*17/24+AB44*15/24+AA44*13/24+Z44*11/24+Y44*9/24+X44*7/24+W44*5/24+V44*3/24+U44*1/24</f>
        <v>7528623.1952464171</v>
      </c>
      <c r="AI48" s="26">
        <f>AI44*23/24+AH44*21/24+AE44*19/24+AD44*17/24+AC44*15/24+AB44*13/24+AA44*11/24+Z44*9/24+Y44*7/24+X44*5/24+W44*3/24+V44*1/24</f>
        <v>7754945.6494601741</v>
      </c>
      <c r="AJ48" s="26">
        <f>AJ44*23/24+AI44*21/24+AH44*19/24+AE44*17/24+AD44*15/24+AC44*13/24+AB44*11/24+AA44*9/24+Z44*7/24+Y44*5/24+X44*3/24+W44*1/24</f>
        <v>7980973.9513226263</v>
      </c>
      <c r="AK48" s="26">
        <f>AK44*23/24+AJ44*21/24+AI44*19/24+AH44*17/24+AE44*15/24+AD44*13/24+AC44*11/24+AB44*9/24+AA44*7/24+Z44*5/24+Y44*3/24+X44*1/24</f>
        <v>8215331.0232095839</v>
      </c>
      <c r="AL48" s="26">
        <f>AL44*23/24+AK44*21/24+AJ44*19/24+AI44*17/24+AH44*15/24+AE44*13/24+AD44*11/24+AC44*9/24+AB44*7/24+AA44*5/24+Z44*3/24+Y44*1/24</f>
        <v>8447901.4729250167</v>
      </c>
      <c r="AM48" s="26">
        <f>AM44*23/24+AL44*21/24+AK44*19/24+AJ44*17/24+AI44*15/24+AH44*13/24+AE44*11/24+AD44*9/24+AC44*7/24+AB44*5/24+AA44*3/24+Z44*1/24</f>
        <v>8704833.2938280981</v>
      </c>
      <c r="AN48" s="26">
        <f>AN44*23/24+AM44*21/24+AL44*19/24+AK44*17/24+AJ44*15/24+AI44*13/24+AH44*11/24+AE44*9/24+AD44*7/24+AC44*5/24+AB44*3/24+AA44*1/24</f>
        <v>8967150.1483110934</v>
      </c>
      <c r="AO48" s="26">
        <f>AO44*23/24+AN44*21/24+AM44*19/24+AL44*17/24+AK44*15/24+AJ44*13/24+AI44*11/24+AH44*9/24+AE44*7/24+AD44*5/24+AC44*3/24+AB44*1/24</f>
        <v>9256759.0562227145</v>
      </c>
      <c r="AP48" s="26">
        <f>AP44*23/24+AO44*21/24+AN44*19/24+AM44*17/24+AL44*15/24+AK44*13/24+AJ44*11/24+AI44*9/24+AH44*7/24+AE44*5/24+AD44*3/24+AC44*1/24</f>
        <v>9562743.8146718983</v>
      </c>
      <c r="AQ48" s="26">
        <f>AQ44*23/24+AP44*21/24+AO44*19/24+AN44*17/24+AM44*15/24+AL44*13/24+AK44*11/24+AJ44*9/24+AI44*7/24+AH44*5/24+AE44*3/24+AD44*1/24</f>
        <v>9868735.6152290553</v>
      </c>
      <c r="AR48" s="26">
        <f t="shared" ref="AR48:AS48" si="97">AR44*23/24+AQ44*21/24+AP44*19/24+AO44*17/24+AN44*15/24+AM44*13/24+AL44*11/24+AK44*9/24+AJ44*7/24+AI44*5/24+AH44*3/24+AE44*1/24</f>
        <v>10178080.373530446</v>
      </c>
      <c r="AS48" s="26">
        <f t="shared" si="97"/>
        <v>10991118.797442149</v>
      </c>
      <c r="AT48" s="26">
        <f t="shared" ref="AT48" si="98">SUM(AG48:AS48)</f>
        <v>107457196.39139928</v>
      </c>
      <c r="AU48" s="35"/>
      <c r="AV48" s="26">
        <f>AV44*23/24+AS44*21/24+AR44*19/24+AQ44*17/24+AP44*15/24+AO44*13/24+AN44*11/24+AM44*9/24+AL44*7/24+AK44*5/24+AJ44*3/24+AI44*1/24</f>
        <v>10800817.88933102</v>
      </c>
      <c r="AW48" s="26">
        <f>AW44*23/24+AV44*21/24+AS44*19/24+AR44*17/24+AQ44*15/24+AP44*13/24+AO44*11/24+AN44*9/24+AM44*7/24+AL44*5/24+AK44*3/24+AJ44*1/24</f>
        <v>11299691.796537977</v>
      </c>
      <c r="AX48" s="26">
        <f>AX44*23/24+AW44*21/24+AV44*19/24+AS44*17/24+AR44*15/24+AQ44*13/24+AP44*11/24+AO44*9/24+AN44*7/24+AM44*5/24+AL44*3/24+AK44*1/24</f>
        <v>11801748.428545207</v>
      </c>
      <c r="AY48" s="26">
        <f>AY44*23/24+AX44*21/24+AW44*19/24+AV44*17/24+AS44*15/24+AR44*13/24+AQ44*11/24+AP44*9/24+AO44*7/24+AN44*5/24+AM44*3/24+AL44*1/24</f>
        <v>12288831.109823667</v>
      </c>
      <c r="AZ48" s="26">
        <f>AZ44*23/24+AY44*21/24+AX44*19/24+AW44*17/24+AV44*15/24+AS44*13/24+AR44*11/24+AQ44*9/24+AP44*7/24+AO44*5/24+AN44*3/24+AM44*1/24</f>
        <v>12775062.268622885</v>
      </c>
      <c r="BA48" s="26">
        <f>BA44*23/24+AZ44*21/24+AY44*19/24+AX44*17/24+AW44*15/24+AV44*13/24+AS44*11/24+AR44*9/24+AQ44*7/24+AP44*5/24+AO44*3/24+AN44*1/24</f>
        <v>13260953.807720296</v>
      </c>
      <c r="BB48" s="26">
        <f>BB44*23/24+BA44*21/24+AZ44*19/24+AY44*17/24+AX44*15/24+AW44*13/24+AV44*11/24+AS44*9/24+AR44*7/24+AQ44*5/24+AP44*3/24+AO44*1/24</f>
        <v>13754930.861247499</v>
      </c>
      <c r="BC48" s="26">
        <f>BC44*23/24+BB44*21/24+BA44*19/24+AZ44*17/24+AY44*15/24+AX44*13/24+AW44*11/24+AV44*9/24+AS44*7/24+AR44*5/24+AQ44*3/24+AP44*1/24</f>
        <v>14243927.391795689</v>
      </c>
      <c r="BD48" s="26">
        <f>BD44*23/24+BC44*21/24+BB44*19/24+BA44*17/24+AZ44*15/24+AY44*13/24+AX44*11/24+AW44*9/24+AV44*7/24+AS44*5/24+AR44*3/24+AQ44*1/24</f>
        <v>14731396.259072792</v>
      </c>
      <c r="BE48" s="26">
        <f>BE44*23/24+BD44*21/24+BC44*19/24+BB44*17/24+BA44*15/24+AZ44*13/24+AY44*11/24+AX44*9/24+AW44*7/24+AV44*5/24+AS44*3/24+AR44*1/24</f>
        <v>15210453.382764576</v>
      </c>
      <c r="BF48" s="26">
        <f t="shared" ref="BF48:BG48" si="99">BF44*23/24+BE44*21/24+BD44*19/24+BC44*17/24+BB44*15/24+BA44*13/24+AZ44*11/24+AY44*9/24+AX44*7/24+AW44*5/24+AV44*3/24+AS44*1/24</f>
        <v>15696306.862431942</v>
      </c>
      <c r="BG48" s="26">
        <f t="shared" si="99"/>
        <v>16891014.022249363</v>
      </c>
      <c r="BH48" s="26">
        <f t="shared" ref="BH48" si="100">SUM(AU48:BG48)</f>
        <v>162755134.08014292</v>
      </c>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row>
    <row r="49" spans="1:97" x14ac:dyDescent="0.3">
      <c r="A49" s="31"/>
      <c r="B49" s="31"/>
      <c r="C49" s="31"/>
      <c r="D49" s="59"/>
      <c r="E49" s="32"/>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row>
    <row r="50" spans="1:97" s="42" customFormat="1" ht="14" thickBot="1" x14ac:dyDescent="0.35">
      <c r="A50" s="40"/>
      <c r="B50" s="40"/>
      <c r="C50" s="40"/>
      <c r="D50" s="61"/>
      <c r="E50" s="41"/>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31"/>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row>
    <row r="51" spans="1:97" x14ac:dyDescent="0.3">
      <c r="A51" s="31"/>
      <c r="B51" s="63" t="s">
        <v>27</v>
      </c>
      <c r="C51" s="64"/>
      <c r="D51" s="63"/>
      <c r="E51" s="32"/>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row>
    <row r="52" spans="1:97" x14ac:dyDescent="0.3">
      <c r="A52" s="31"/>
      <c r="B52" s="31"/>
      <c r="C52" s="31"/>
      <c r="D52" s="59"/>
      <c r="E52" s="32"/>
      <c r="F52" s="31"/>
      <c r="G52" s="31"/>
      <c r="H52" s="31"/>
      <c r="I52" s="31"/>
      <c r="J52" s="31"/>
      <c r="K52" s="31"/>
      <c r="L52" s="31"/>
      <c r="M52" s="31"/>
      <c r="N52" s="31"/>
      <c r="O52" s="31"/>
      <c r="P52" s="31"/>
      <c r="Q52" s="31"/>
      <c r="R52" s="35"/>
      <c r="S52" s="31"/>
      <c r="T52" s="31"/>
      <c r="U52" s="31"/>
      <c r="V52" s="31"/>
      <c r="W52" s="31"/>
      <c r="X52" s="31"/>
      <c r="Y52" s="31"/>
      <c r="Z52" s="31"/>
      <c r="AA52" s="31"/>
      <c r="AB52" s="31"/>
      <c r="AC52" s="31"/>
      <c r="AD52" s="31"/>
      <c r="AE52" s="31"/>
      <c r="AF52" s="35"/>
      <c r="AG52" s="31"/>
      <c r="AH52" s="31"/>
      <c r="AI52" s="31"/>
      <c r="AJ52" s="31"/>
      <c r="AK52" s="31"/>
      <c r="AL52" s="31"/>
      <c r="AM52" s="31"/>
      <c r="AN52" s="31"/>
      <c r="AO52" s="31"/>
      <c r="AP52" s="31"/>
      <c r="AQ52" s="31"/>
      <c r="AR52" s="31"/>
      <c r="AS52" s="31"/>
      <c r="AT52" s="35"/>
      <c r="AU52" s="31"/>
      <c r="AV52" s="31"/>
      <c r="AW52" s="31"/>
      <c r="AX52" s="31"/>
      <c r="AY52" s="31"/>
      <c r="AZ52" s="31"/>
      <c r="BA52" s="31"/>
      <c r="BB52" s="31"/>
      <c r="BC52" s="31"/>
      <c r="BD52" s="31"/>
      <c r="BE52" s="31"/>
      <c r="BF52" s="31"/>
      <c r="BG52" s="31"/>
      <c r="BH52" s="35"/>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row>
    <row r="53" spans="1:97" x14ac:dyDescent="0.3">
      <c r="A53" s="33">
        <v>20</v>
      </c>
      <c r="B53" s="31"/>
      <c r="C53" s="31"/>
      <c r="D53" s="59" t="s">
        <v>14</v>
      </c>
      <c r="E53" s="32" t="s">
        <v>21</v>
      </c>
      <c r="F53" s="23">
        <v>20</v>
      </c>
      <c r="G53" s="23">
        <v>21</v>
      </c>
      <c r="H53" s="23">
        <v>22</v>
      </c>
      <c r="I53" s="23">
        <v>23</v>
      </c>
      <c r="J53" s="23">
        <v>24</v>
      </c>
      <c r="K53" s="23">
        <v>24</v>
      </c>
      <c r="L53" s="23">
        <v>25</v>
      </c>
      <c r="M53" s="23">
        <v>26</v>
      </c>
      <c r="N53" s="23">
        <v>26</v>
      </c>
      <c r="O53" s="23">
        <v>27</v>
      </c>
      <c r="P53" s="23">
        <v>28</v>
      </c>
      <c r="Q53" s="23">
        <v>29</v>
      </c>
      <c r="R53" s="24">
        <f>Q53</f>
        <v>29</v>
      </c>
      <c r="S53" s="31"/>
      <c r="T53" s="23">
        <v>29</v>
      </c>
      <c r="U53" s="23">
        <v>30</v>
      </c>
      <c r="V53" s="23">
        <v>31</v>
      </c>
      <c r="W53" s="23">
        <v>33</v>
      </c>
      <c r="X53" s="23">
        <v>33</v>
      </c>
      <c r="Y53" s="23">
        <f>Y36+X53-Y57</f>
        <v>34.290753968253966</v>
      </c>
      <c r="Z53" s="23">
        <f t="shared" ref="Z53:AE53" si="101">Z36+Y53-Z57</f>
        <v>35.577827380952378</v>
      </c>
      <c r="AA53" s="23">
        <f t="shared" si="101"/>
        <v>36.52603373015873</v>
      </c>
      <c r="AB53" s="23">
        <f t="shared" si="101"/>
        <v>37.629079365079363</v>
      </c>
      <c r="AC53" s="23">
        <f t="shared" si="101"/>
        <v>38.577285714285715</v>
      </c>
      <c r="AD53" s="23">
        <f t="shared" si="101"/>
        <v>39.864359126984127</v>
      </c>
      <c r="AE53" s="23">
        <f t="shared" si="101"/>
        <v>40.971085317460314</v>
      </c>
      <c r="AF53" s="24">
        <f>AE53</f>
        <v>40.971085317460314</v>
      </c>
      <c r="AG53" s="31"/>
      <c r="AH53" s="23">
        <f>AH36+AE53-AH57</f>
        <v>42.608067460317457</v>
      </c>
      <c r="AI53" s="23">
        <f>AI36+AH53-AI57</f>
        <v>43.876994047619043</v>
      </c>
      <c r="AJ53" s="23">
        <f t="shared" ref="AJ53:AS53" si="102">AJ36+AI53-AJ57</f>
        <v>45.135134920634918</v>
      </c>
      <c r="AK53" s="23">
        <f t="shared" si="102"/>
        <v>46.389595238095232</v>
      </c>
      <c r="AL53" s="23">
        <f t="shared" si="102"/>
        <v>47.828083333333325</v>
      </c>
      <c r="AM53" s="23">
        <f t="shared" si="102"/>
        <v>49.378945574294526</v>
      </c>
      <c r="AN53" s="23">
        <f t="shared" si="102"/>
        <v>50.926804584160045</v>
      </c>
      <c r="AO53" s="23">
        <f t="shared" si="102"/>
        <v>52.529919387951935</v>
      </c>
      <c r="AP53" s="23">
        <f t="shared" si="102"/>
        <v>54.093497795414457</v>
      </c>
      <c r="AQ53" s="23">
        <f t="shared" si="102"/>
        <v>55.696612599206347</v>
      </c>
      <c r="AR53" s="23">
        <f t="shared" si="102"/>
        <v>57.57623351383377</v>
      </c>
      <c r="AS53" s="23">
        <f t="shared" si="102"/>
        <v>59.078566847167103</v>
      </c>
      <c r="AT53" s="24">
        <f>AS53</f>
        <v>59.078566847167103</v>
      </c>
      <c r="AU53" s="31"/>
      <c r="AV53" s="23">
        <f>AV36+AS53-AV57</f>
        <v>61.035384704309962</v>
      </c>
      <c r="AW53" s="23">
        <f>AW36+AV53-AW57</f>
        <v>62.665813672563928</v>
      </c>
      <c r="AX53" s="23">
        <f t="shared" ref="AX53:BG53" si="103">AX36+AW53-AX57</f>
        <v>64.27228073605599</v>
      </c>
      <c r="AY53" s="23">
        <f t="shared" si="103"/>
        <v>65.621388672563938</v>
      </c>
      <c r="AZ53" s="23">
        <f t="shared" si="103"/>
        <v>67.283691053516321</v>
      </c>
      <c r="BA53" s="23">
        <f t="shared" si="103"/>
        <v>68.865367811673281</v>
      </c>
      <c r="BB53" s="23">
        <f t="shared" si="103"/>
        <v>70.594381327160491</v>
      </c>
      <c r="BC53" s="23">
        <f t="shared" si="103"/>
        <v>72.19211709656085</v>
      </c>
      <c r="BD53" s="23">
        <f t="shared" si="103"/>
        <v>73.904792288084209</v>
      </c>
      <c r="BE53" s="23">
        <f t="shared" si="103"/>
        <v>75.65252805748456</v>
      </c>
      <c r="BF53" s="23">
        <f t="shared" si="103"/>
        <v>77.615189192019386</v>
      </c>
      <c r="BG53" s="23">
        <f t="shared" si="103"/>
        <v>79.494722525352714</v>
      </c>
      <c r="BH53" s="24">
        <f>BG53</f>
        <v>79.494722525352714</v>
      </c>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row>
    <row r="54" spans="1:97" x14ac:dyDescent="0.3">
      <c r="A54" s="33">
        <v>140</v>
      </c>
      <c r="B54" s="31"/>
      <c r="C54" s="31"/>
      <c r="D54" s="59" t="s">
        <v>28</v>
      </c>
      <c r="E54" s="32" t="s">
        <v>21</v>
      </c>
      <c r="F54" s="23">
        <v>157</v>
      </c>
      <c r="G54" s="23">
        <v>168</v>
      </c>
      <c r="H54" s="23">
        <v>174</v>
      </c>
      <c r="I54" s="23">
        <v>184</v>
      </c>
      <c r="J54" s="23">
        <v>192</v>
      </c>
      <c r="K54" s="23">
        <v>202</v>
      </c>
      <c r="L54" s="23">
        <v>208</v>
      </c>
      <c r="M54" s="23">
        <v>219</v>
      </c>
      <c r="N54" s="23">
        <v>229</v>
      </c>
      <c r="O54" s="23">
        <v>246</v>
      </c>
      <c r="P54" s="23">
        <v>253</v>
      </c>
      <c r="Q54" s="23">
        <v>262</v>
      </c>
      <c r="R54" s="24">
        <f>Q54</f>
        <v>262</v>
      </c>
      <c r="S54" s="31"/>
      <c r="T54" s="23">
        <v>274</v>
      </c>
      <c r="U54" s="23">
        <v>285</v>
      </c>
      <c r="V54" s="23">
        <v>295</v>
      </c>
      <c r="W54" s="23">
        <v>312</v>
      </c>
      <c r="X54" s="23">
        <v>323</v>
      </c>
      <c r="Y54" s="23">
        <f t="shared" ref="Y54:AE54" si="104">Y37+X54-Y58</f>
        <v>337.30162067562071</v>
      </c>
      <c r="Z54" s="23">
        <f t="shared" si="104"/>
        <v>353.84228162393163</v>
      </c>
      <c r="AA54" s="23">
        <f t="shared" si="104"/>
        <v>369.6855962759463</v>
      </c>
      <c r="AB54" s="23">
        <f t="shared" si="104"/>
        <v>384.67721074481074</v>
      </c>
      <c r="AC54" s="23">
        <f t="shared" si="104"/>
        <v>397.17401086691086</v>
      </c>
      <c r="AD54" s="23">
        <f t="shared" si="104"/>
        <v>413.57962163207162</v>
      </c>
      <c r="AE54" s="23">
        <f t="shared" si="104"/>
        <v>428.32993980463976</v>
      </c>
      <c r="AF54" s="24">
        <f>AE54</f>
        <v>428.32993980463976</v>
      </c>
      <c r="AG54" s="31"/>
      <c r="AH54" s="23">
        <f t="shared" ref="AH54:AH55" si="105">AH37+AE54-AH58</f>
        <v>441.56951593406586</v>
      </c>
      <c r="AI54" s="23">
        <f t="shared" ref="AI54:AS55" si="106">AI37+AH54-AI58</f>
        <v>456.38468113553108</v>
      </c>
      <c r="AJ54" s="23">
        <f t="shared" si="106"/>
        <v>472.9612335571835</v>
      </c>
      <c r="AK54" s="23">
        <f t="shared" si="106"/>
        <v>488.59420384615379</v>
      </c>
      <c r="AL54" s="23">
        <f t="shared" si="106"/>
        <v>506.21537987382982</v>
      </c>
      <c r="AM54" s="23">
        <f t="shared" si="106"/>
        <v>523.50064937246555</v>
      </c>
      <c r="AN54" s="23">
        <f t="shared" si="106"/>
        <v>541.56546174400785</v>
      </c>
      <c r="AO54" s="23">
        <f t="shared" si="106"/>
        <v>560.02042017251154</v>
      </c>
      <c r="AP54" s="23">
        <f t="shared" si="106"/>
        <v>579.3612326421561</v>
      </c>
      <c r="AQ54" s="23">
        <f t="shared" si="106"/>
        <v>599.26048762612481</v>
      </c>
      <c r="AR54" s="23">
        <f t="shared" si="106"/>
        <v>621.20614644733485</v>
      </c>
      <c r="AS54" s="23">
        <f t="shared" si="106"/>
        <v>642.7398057879941</v>
      </c>
      <c r="AT54" s="24">
        <f t="shared" ref="AT54:AT55" si="107">AS54</f>
        <v>642.7398057879941</v>
      </c>
      <c r="AU54" s="31"/>
      <c r="AV54" s="23">
        <f t="shared" ref="AV54:AV55" si="108">AV37+AS54-AV58</f>
        <v>662.14529637102225</v>
      </c>
      <c r="AW54" s="23">
        <f t="shared" ref="AW54:BG55" si="109">AW37+AV54-AW58</f>
        <v>688.13150507065598</v>
      </c>
      <c r="AX54" s="23">
        <f t="shared" si="109"/>
        <v>715.91736696524288</v>
      </c>
      <c r="AY54" s="23">
        <f t="shared" si="109"/>
        <v>743.4091243930003</v>
      </c>
      <c r="AZ54" s="23">
        <f t="shared" si="109"/>
        <v>772.87883038608129</v>
      </c>
      <c r="BA54" s="23">
        <f t="shared" si="109"/>
        <v>802.53210784251712</v>
      </c>
      <c r="BB54" s="23">
        <f t="shared" si="109"/>
        <v>833.56323951255388</v>
      </c>
      <c r="BC54" s="23">
        <f t="shared" si="109"/>
        <v>865.3486712424243</v>
      </c>
      <c r="BD54" s="23">
        <f t="shared" si="109"/>
        <v>897.92806450779699</v>
      </c>
      <c r="BE54" s="23">
        <f t="shared" si="109"/>
        <v>931.39405073127978</v>
      </c>
      <c r="BF54" s="23">
        <f t="shared" si="109"/>
        <v>967.23373333468714</v>
      </c>
      <c r="BG54" s="23">
        <f t="shared" si="109"/>
        <v>1002.8778184995223</v>
      </c>
      <c r="BH54" s="24">
        <f t="shared" ref="BH54:BH55" si="110">BG54</f>
        <v>1002.8778184995223</v>
      </c>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row>
    <row r="55" spans="1:97" x14ac:dyDescent="0.3">
      <c r="A55" s="33">
        <v>240</v>
      </c>
      <c r="B55" s="31"/>
      <c r="C55" s="31"/>
      <c r="D55" s="59" t="s">
        <v>29</v>
      </c>
      <c r="E55" s="32" t="s">
        <v>21</v>
      </c>
      <c r="F55" s="23">
        <v>254</v>
      </c>
      <c r="G55" s="23">
        <v>260</v>
      </c>
      <c r="H55" s="23">
        <v>276</v>
      </c>
      <c r="I55" s="23">
        <v>283</v>
      </c>
      <c r="J55" s="23">
        <v>296</v>
      </c>
      <c r="K55" s="23">
        <v>312</v>
      </c>
      <c r="L55" s="23">
        <v>316</v>
      </c>
      <c r="M55" s="23">
        <v>330</v>
      </c>
      <c r="N55" s="23">
        <v>342</v>
      </c>
      <c r="O55" s="23">
        <v>363</v>
      </c>
      <c r="P55" s="23">
        <v>379</v>
      </c>
      <c r="Q55" s="23">
        <v>398</v>
      </c>
      <c r="R55" s="24">
        <f>Q55</f>
        <v>398</v>
      </c>
      <c r="S55" s="31"/>
      <c r="T55" s="23">
        <v>411</v>
      </c>
      <c r="U55" s="23">
        <v>424</v>
      </c>
      <c r="V55" s="23">
        <v>444</v>
      </c>
      <c r="W55" s="23">
        <v>461</v>
      </c>
      <c r="X55" s="23">
        <v>490</v>
      </c>
      <c r="Y55" s="23">
        <f t="shared" ref="Y55:AE55" si="111">Y38+X55-Y59</f>
        <v>510.35304985754988</v>
      </c>
      <c r="Z55" s="23">
        <f t="shared" si="111"/>
        <v>535.94297496947502</v>
      </c>
      <c r="AA55" s="23">
        <f t="shared" si="111"/>
        <v>559.47227971102973</v>
      </c>
      <c r="AB55" s="23">
        <f t="shared" si="111"/>
        <v>581.52437830687836</v>
      </c>
      <c r="AC55" s="23">
        <f t="shared" si="111"/>
        <v>599.91765720390731</v>
      </c>
      <c r="AD55" s="23">
        <f t="shared" si="111"/>
        <v>621.53293172568181</v>
      </c>
      <c r="AE55" s="23">
        <f t="shared" si="111"/>
        <v>641.58387291412305</v>
      </c>
      <c r="AF55" s="24">
        <f>AE55</f>
        <v>641.58387291412305</v>
      </c>
      <c r="AG55" s="31"/>
      <c r="AH55" s="23">
        <f t="shared" si="105"/>
        <v>664.15686650386658</v>
      </c>
      <c r="AI55" s="23">
        <f t="shared" si="106"/>
        <v>688.87716809116807</v>
      </c>
      <c r="AJ55" s="23">
        <f t="shared" si="106"/>
        <v>710.31763878713878</v>
      </c>
      <c r="AK55" s="23">
        <f t="shared" si="106"/>
        <v>736.68188044363046</v>
      </c>
      <c r="AL55" s="23">
        <f t="shared" si="106"/>
        <v>758.14706898656902</v>
      </c>
      <c r="AM55" s="23">
        <f t="shared" si="106"/>
        <v>783.10582293805305</v>
      </c>
      <c r="AN55" s="23">
        <f t="shared" si="106"/>
        <v>811.07481249095554</v>
      </c>
      <c r="AO55" s="23">
        <f t="shared" si="106"/>
        <v>838.48340007056561</v>
      </c>
      <c r="AP55" s="23">
        <f t="shared" si="106"/>
        <v>867.32499123724358</v>
      </c>
      <c r="AQ55" s="23">
        <f t="shared" si="106"/>
        <v>896.43138898074665</v>
      </c>
      <c r="AR55" s="23">
        <f t="shared" si="106"/>
        <v>927.50842657307544</v>
      </c>
      <c r="AS55" s="23">
        <f t="shared" si="106"/>
        <v>958.80208957673847</v>
      </c>
      <c r="AT55" s="24">
        <f t="shared" si="107"/>
        <v>958.80208957673847</v>
      </c>
      <c r="AU55" s="31"/>
      <c r="AV55" s="23">
        <f t="shared" si="108"/>
        <v>991.18871432032824</v>
      </c>
      <c r="AW55" s="23">
        <f t="shared" si="109"/>
        <v>1025.7221516341256</v>
      </c>
      <c r="AX55" s="23">
        <f t="shared" si="109"/>
        <v>1058.375772073686</v>
      </c>
      <c r="AY55" s="23">
        <f t="shared" si="109"/>
        <v>1095.2361832316024</v>
      </c>
      <c r="AZ55" s="23">
        <f t="shared" si="109"/>
        <v>1129.0154064041706</v>
      </c>
      <c r="BA55" s="23">
        <f t="shared" si="109"/>
        <v>1165.4453945478681</v>
      </c>
      <c r="BB55" s="23">
        <f t="shared" si="109"/>
        <v>1204.6624386329613</v>
      </c>
      <c r="BC55" s="23">
        <f t="shared" si="109"/>
        <v>1244.0173279633307</v>
      </c>
      <c r="BD55" s="23">
        <f t="shared" si="109"/>
        <v>1285.0086356294942</v>
      </c>
      <c r="BE55" s="23">
        <f t="shared" si="109"/>
        <v>1326.750046512167</v>
      </c>
      <c r="BF55" s="23">
        <f t="shared" si="109"/>
        <v>1370.5267713635478</v>
      </c>
      <c r="BG55" s="23">
        <f t="shared" si="109"/>
        <v>1413.9681459056724</v>
      </c>
      <c r="BH55" s="24">
        <f t="shared" si="110"/>
        <v>1413.9681459056724</v>
      </c>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row>
    <row r="56" spans="1:97" s="31" customFormat="1" x14ac:dyDescent="0.3">
      <c r="A56" s="33"/>
      <c r="D56" s="59"/>
      <c r="E56" s="32"/>
    </row>
    <row r="57" spans="1:97" x14ac:dyDescent="0.3">
      <c r="A57" s="31"/>
      <c r="B57" s="31"/>
      <c r="C57" s="31"/>
      <c r="D57" s="59" t="s">
        <v>14</v>
      </c>
      <c r="E57" s="32" t="s">
        <v>24</v>
      </c>
      <c r="F57" s="23">
        <v>1</v>
      </c>
      <c r="G57" s="23"/>
      <c r="H57" s="23"/>
      <c r="I57" s="23"/>
      <c r="J57" s="23"/>
      <c r="K57" s="23">
        <v>1</v>
      </c>
      <c r="L57" s="23"/>
      <c r="M57" s="23"/>
      <c r="N57" s="23">
        <v>1</v>
      </c>
      <c r="O57" s="23"/>
      <c r="P57" s="23"/>
      <c r="Q57" s="23"/>
      <c r="R57" s="24">
        <f>SUM(F57:Q57)</f>
        <v>3</v>
      </c>
      <c r="S57" s="31"/>
      <c r="T57" s="23">
        <v>1</v>
      </c>
      <c r="U57" s="23"/>
      <c r="V57" s="23"/>
      <c r="W57" s="23"/>
      <c r="X57" s="23">
        <v>1</v>
      </c>
      <c r="Y57" s="23">
        <f>Y66-Y80</f>
        <v>0.36805555555555558</v>
      </c>
      <c r="Z57" s="23">
        <f t="shared" ref="Z57:AE59" si="112">Z66-Z80</f>
        <v>0.37173611111111104</v>
      </c>
      <c r="AA57" s="23">
        <f t="shared" si="112"/>
        <v>0.54472222222222211</v>
      </c>
      <c r="AB57" s="23">
        <f t="shared" si="112"/>
        <v>0.55576388888888895</v>
      </c>
      <c r="AC57" s="23">
        <f t="shared" si="112"/>
        <v>0.54472222222222211</v>
      </c>
      <c r="AD57" s="23">
        <f t="shared" si="112"/>
        <v>0.37173611111111104</v>
      </c>
      <c r="AE57" s="23">
        <f t="shared" si="112"/>
        <v>0.55208333333333348</v>
      </c>
      <c r="AF57" s="24">
        <f>SUM(T57:AE57)</f>
        <v>5.3088194444444436</v>
      </c>
      <c r="AG57" s="31"/>
      <c r="AH57" s="23">
        <f t="shared" ref="AH57:AR59" si="113">AH66-AH80</f>
        <v>0.18770833333333337</v>
      </c>
      <c r="AI57" s="23">
        <f t="shared" si="113"/>
        <v>0.55576388888888895</v>
      </c>
      <c r="AJ57" s="23">
        <f t="shared" si="113"/>
        <v>0.7324305555555557</v>
      </c>
      <c r="AK57" s="23">
        <f t="shared" si="113"/>
        <v>0.73611111111111116</v>
      </c>
      <c r="AL57" s="23">
        <f>AL66-AL80</f>
        <v>0.55208333333333348</v>
      </c>
      <c r="AM57" s="23">
        <f t="shared" si="113"/>
        <v>0.60559013999118161</v>
      </c>
      <c r="AN57" s="23">
        <f>AN66-AN80</f>
        <v>0.60859337108686073</v>
      </c>
      <c r="AO57" s="23">
        <f>AO66-AO80</f>
        <v>0.71921852954144638</v>
      </c>
      <c r="AP57" s="23">
        <f t="shared" si="113"/>
        <v>0.75875492587081128</v>
      </c>
      <c r="AQ57" s="23">
        <f t="shared" si="113"/>
        <v>0.71921852954144638</v>
      </c>
      <c r="AR57" s="23">
        <f t="shared" si="113"/>
        <v>0.60859337108686073</v>
      </c>
      <c r="AS57" s="23">
        <v>0.82</v>
      </c>
      <c r="AT57" s="24">
        <f t="shared" ref="AT57:AT59" si="114">SUM(AG57:AS57)</f>
        <v>7.6040660893408303</v>
      </c>
      <c r="AU57" s="31"/>
      <c r="AV57" s="23">
        <f t="shared" ref="AV57:BF59" si="115">AV66-AV80</f>
        <v>0.53139642857142855</v>
      </c>
      <c r="AW57" s="23">
        <f t="shared" si="115"/>
        <v>0.85778531746031739</v>
      </c>
      <c r="AX57" s="23">
        <f t="shared" si="115"/>
        <v>1.0476281746031741</v>
      </c>
      <c r="AY57" s="23">
        <f t="shared" si="115"/>
        <v>1.0508920634920633</v>
      </c>
      <c r="AZ57" s="23">
        <f t="shared" si="115"/>
        <v>0.88769761904761868</v>
      </c>
      <c r="BA57" s="23">
        <f t="shared" si="115"/>
        <v>0.96832324184303342</v>
      </c>
      <c r="BB57" s="23">
        <f t="shared" si="115"/>
        <v>0.97098648451278624</v>
      </c>
      <c r="BC57" s="23">
        <f t="shared" si="115"/>
        <v>1.1022642305996468</v>
      </c>
      <c r="BD57" s="23">
        <f t="shared" si="115"/>
        <v>1.137324808476631</v>
      </c>
      <c r="BE57" s="23">
        <f t="shared" si="115"/>
        <v>1.1022642305996468</v>
      </c>
      <c r="BF57" s="23">
        <f t="shared" si="115"/>
        <v>1.0373388654651672</v>
      </c>
      <c r="BG57" s="23">
        <f t="shared" ref="BG57" si="116">BG66-BG80</f>
        <v>1.1204666666666663</v>
      </c>
      <c r="BH57" s="24">
        <f t="shared" ref="BH57:BH59" si="117">SUM(AU57:BG57)</f>
        <v>11.814368131338178</v>
      </c>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row>
    <row r="58" spans="1:97" x14ac:dyDescent="0.3">
      <c r="A58" s="31"/>
      <c r="B58" s="31"/>
      <c r="C58" s="31"/>
      <c r="D58" s="59" t="s">
        <v>28</v>
      </c>
      <c r="E58" s="32" t="s">
        <v>24</v>
      </c>
      <c r="F58" s="23">
        <v>2</v>
      </c>
      <c r="G58" s="23">
        <v>1</v>
      </c>
      <c r="H58" s="23">
        <v>5</v>
      </c>
      <c r="I58" s="23">
        <v>3</v>
      </c>
      <c r="J58" s="23">
        <v>3</v>
      </c>
      <c r="K58" s="23">
        <v>2</v>
      </c>
      <c r="L58" s="23">
        <v>5</v>
      </c>
      <c r="M58" s="23">
        <v>4</v>
      </c>
      <c r="N58" s="23">
        <v>3</v>
      </c>
      <c r="O58" s="23">
        <v>1</v>
      </c>
      <c r="P58" s="23">
        <v>5</v>
      </c>
      <c r="Q58" s="23">
        <v>4</v>
      </c>
      <c r="R58" s="24">
        <f>SUM(F58:Q58)</f>
        <v>38</v>
      </c>
      <c r="S58" s="31"/>
      <c r="T58" s="23">
        <v>5</v>
      </c>
      <c r="U58" s="23">
        <v>5</v>
      </c>
      <c r="V58" s="23">
        <v>4</v>
      </c>
      <c r="W58" s="23">
        <v>3</v>
      </c>
      <c r="X58" s="23">
        <v>3</v>
      </c>
      <c r="Y58" s="23">
        <f t="shared" ref="Y58:AD59" si="118">Y67-Y81</f>
        <v>5.3085185185185182</v>
      </c>
      <c r="Z58" s="23">
        <f t="shared" si="118"/>
        <v>4.6015203703703715</v>
      </c>
      <c r="AA58" s="23">
        <f t="shared" si="118"/>
        <v>5.2988666666666688</v>
      </c>
      <c r="AB58" s="23">
        <f t="shared" si="118"/>
        <v>5.5377500000000026</v>
      </c>
      <c r="AC58" s="23">
        <f t="shared" si="118"/>
        <v>6.500522222222223</v>
      </c>
      <c r="AD58" s="23">
        <f t="shared" si="118"/>
        <v>4.123753703703704</v>
      </c>
      <c r="AE58" s="23">
        <f t="shared" si="112"/>
        <v>5.779046296296297</v>
      </c>
      <c r="AF58" s="24">
        <f>SUM(T58:AE58)</f>
        <v>57.149977777777792</v>
      </c>
      <c r="AG58" s="31"/>
      <c r="AH58" s="23">
        <f t="shared" si="113"/>
        <v>9.128238888888891</v>
      </c>
      <c r="AI58" s="23">
        <f t="shared" si="113"/>
        <v>8.1654666666666706</v>
      </c>
      <c r="AJ58" s="23">
        <f t="shared" si="113"/>
        <v>7.0168962962962986</v>
      </c>
      <c r="AK58" s="23">
        <f t="shared" si="113"/>
        <v>8.8797037037037043</v>
      </c>
      <c r="AL58" s="23">
        <f t="shared" si="113"/>
        <v>7.5043148148148155</v>
      </c>
      <c r="AM58" s="23">
        <f t="shared" si="113"/>
        <v>8.7594466185803235</v>
      </c>
      <c r="AN58" s="23">
        <f t="shared" si="113"/>
        <v>8.5927205954905865</v>
      </c>
      <c r="AO58" s="23">
        <f t="shared" si="113"/>
        <v>9.1217998132546469</v>
      </c>
      <c r="AP58" s="23">
        <f t="shared" si="113"/>
        <v>9.1551710468389658</v>
      </c>
      <c r="AQ58" s="23">
        <f t="shared" si="113"/>
        <v>9.5159538072400878</v>
      </c>
      <c r="AR58" s="23">
        <f t="shared" si="113"/>
        <v>8.0823668198156433</v>
      </c>
      <c r="AS58" s="23">
        <v>9.7200000000000006</v>
      </c>
      <c r="AT58" s="24">
        <f t="shared" si="114"/>
        <v>103.64207907159066</v>
      </c>
      <c r="AU58" s="31"/>
      <c r="AV58" s="23">
        <f t="shared" si="115"/>
        <v>12.767394032356535</v>
      </c>
      <c r="AW58" s="23">
        <f t="shared" si="115"/>
        <v>12.163791300366299</v>
      </c>
      <c r="AX58" s="23">
        <f t="shared" si="115"/>
        <v>11.414138105413102</v>
      </c>
      <c r="AY58" s="23">
        <f t="shared" si="115"/>
        <v>13.108242572242574</v>
      </c>
      <c r="AZ58" s="23">
        <f t="shared" si="115"/>
        <v>12.180294006919006</v>
      </c>
      <c r="BA58" s="23">
        <f t="shared" si="115"/>
        <v>13.396722543564117</v>
      </c>
      <c r="BB58" s="23">
        <f t="shared" si="115"/>
        <v>13.418868329963331</v>
      </c>
      <c r="BC58" s="23">
        <f t="shared" si="115"/>
        <v>14.064568270129563</v>
      </c>
      <c r="BD58" s="23">
        <f t="shared" si="115"/>
        <v>14.320606734627255</v>
      </c>
      <c r="BE58" s="23">
        <f t="shared" si="115"/>
        <v>14.83401377651721</v>
      </c>
      <c r="BF58" s="23">
        <f t="shared" si="115"/>
        <v>13.860317396592691</v>
      </c>
      <c r="BG58" s="23">
        <f t="shared" ref="BG58" si="119">BG67-BG81</f>
        <v>15.105914835164839</v>
      </c>
      <c r="BH58" s="24">
        <f t="shared" si="117"/>
        <v>160.63487190385652</v>
      </c>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row>
    <row r="59" spans="1:97" x14ac:dyDescent="0.3">
      <c r="A59" s="31"/>
      <c r="B59" s="31"/>
      <c r="C59" s="31"/>
      <c r="D59" s="59" t="s">
        <v>29</v>
      </c>
      <c r="E59" s="32" t="s">
        <v>24</v>
      </c>
      <c r="F59" s="23">
        <v>5</v>
      </c>
      <c r="G59" s="23">
        <v>9</v>
      </c>
      <c r="H59" s="23">
        <v>1</v>
      </c>
      <c r="I59" s="23">
        <v>10</v>
      </c>
      <c r="J59" s="23">
        <v>2</v>
      </c>
      <c r="K59" s="23">
        <v>2</v>
      </c>
      <c r="L59" s="23">
        <v>6</v>
      </c>
      <c r="M59" s="23">
        <v>8</v>
      </c>
      <c r="N59" s="23">
        <v>10</v>
      </c>
      <c r="O59" s="23">
        <v>1</v>
      </c>
      <c r="P59" s="23">
        <v>7</v>
      </c>
      <c r="Q59" s="23">
        <v>1</v>
      </c>
      <c r="R59" s="24">
        <f>SUM(F59:Q59)</f>
        <v>62</v>
      </c>
      <c r="S59" s="31"/>
      <c r="T59" s="23">
        <v>5</v>
      </c>
      <c r="U59" s="23">
        <v>5</v>
      </c>
      <c r="V59" s="23">
        <v>6</v>
      </c>
      <c r="W59" s="23">
        <v>1</v>
      </c>
      <c r="X59" s="23">
        <v>3</v>
      </c>
      <c r="Y59" s="23">
        <f t="shared" si="118"/>
        <v>8.4574629629629605</v>
      </c>
      <c r="Z59" s="23">
        <f t="shared" si="118"/>
        <v>5.278481481481478</v>
      </c>
      <c r="AA59" s="23">
        <f t="shared" si="118"/>
        <v>7.3391018518518507</v>
      </c>
      <c r="AB59" s="23">
        <f t="shared" si="118"/>
        <v>7.7873611111111067</v>
      </c>
      <c r="AC59" s="23">
        <f t="shared" si="118"/>
        <v>9.3882870370370348</v>
      </c>
      <c r="AD59" s="23">
        <f t="shared" si="118"/>
        <v>8.2241851851851813</v>
      </c>
      <c r="AE59" s="23">
        <f t="shared" si="112"/>
        <v>9.7885185185185151</v>
      </c>
      <c r="AF59" s="24">
        <f>SUM(T59:AE59)</f>
        <v>76.263398148148127</v>
      </c>
      <c r="AG59" s="31"/>
      <c r="AH59" s="23">
        <f t="shared" si="113"/>
        <v>9.8388333333333264</v>
      </c>
      <c r="AI59" s="23">
        <f t="shared" si="113"/>
        <v>8.7204722222222202</v>
      </c>
      <c r="AJ59" s="23">
        <f t="shared" si="113"/>
        <v>13.029249999999998</v>
      </c>
      <c r="AK59" s="23">
        <f t="shared" si="113"/>
        <v>9.1344259259259211</v>
      </c>
      <c r="AL59" s="23">
        <f t="shared" si="113"/>
        <v>15.062425925925922</v>
      </c>
      <c r="AM59" s="23">
        <f t="shared" si="113"/>
        <v>13.112280847050755</v>
      </c>
      <c r="AN59" s="23">
        <f t="shared" si="113"/>
        <v>11.130992132079164</v>
      </c>
      <c r="AO59" s="23">
        <f t="shared" si="113"/>
        <v>12.720340991818532</v>
      </c>
      <c r="AP59" s="23">
        <f t="shared" si="113"/>
        <v>12.830757734420928</v>
      </c>
      <c r="AQ59" s="23">
        <f t="shared" si="113"/>
        <v>13.594898044042715</v>
      </c>
      <c r="AR59" s="23">
        <f t="shared" si="113"/>
        <v>13.167678524887322</v>
      </c>
      <c r="AS59" s="23">
        <v>13.98</v>
      </c>
      <c r="AT59" s="24">
        <f t="shared" si="114"/>
        <v>146.3223556817068</v>
      </c>
      <c r="AU59" s="31"/>
      <c r="AV59" s="23">
        <f t="shared" si="115"/>
        <v>14.430458589743587</v>
      </c>
      <c r="AW59" s="23">
        <f t="shared" si="115"/>
        <v>13.827066349206348</v>
      </c>
      <c r="AX59" s="23">
        <f t="shared" si="115"/>
        <v>17.250303553113554</v>
      </c>
      <c r="AY59" s="23">
        <f t="shared" si="115"/>
        <v>14.58693316442816</v>
      </c>
      <c r="AZ59" s="23">
        <f t="shared" si="115"/>
        <v>19.211541479446481</v>
      </c>
      <c r="BA59" s="23">
        <f t="shared" si="115"/>
        <v>18.104196837987459</v>
      </c>
      <c r="BB59" s="23">
        <f t="shared" si="115"/>
        <v>16.860561226262078</v>
      </c>
      <c r="BC59" s="23">
        <f t="shared" si="115"/>
        <v>18.26613631065625</v>
      </c>
      <c r="BD59" s="23">
        <f t="shared" si="115"/>
        <v>18.687611747755838</v>
      </c>
      <c r="BE59" s="23">
        <f t="shared" si="115"/>
        <v>19.480928860917032</v>
      </c>
      <c r="BF59" s="23">
        <f t="shared" si="115"/>
        <v>19.503508665102729</v>
      </c>
      <c r="BG59" s="23">
        <f t="shared" ref="BG59" si="120">BG68-BG82</f>
        <v>20.867805860805859</v>
      </c>
      <c r="BH59" s="24">
        <f t="shared" si="117"/>
        <v>211.07705264542534</v>
      </c>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row>
    <row r="60" spans="1:97" s="38" customFormat="1" x14ac:dyDescent="0.3">
      <c r="A60" s="35"/>
      <c r="B60" s="35"/>
      <c r="C60" s="35"/>
      <c r="D60" s="60"/>
      <c r="E60" s="37" t="s">
        <v>25</v>
      </c>
      <c r="F60" s="26">
        <v>8</v>
      </c>
      <c r="G60" s="26">
        <v>10</v>
      </c>
      <c r="H60" s="26">
        <v>6</v>
      </c>
      <c r="I60" s="26">
        <v>13</v>
      </c>
      <c r="J60" s="26">
        <v>5</v>
      </c>
      <c r="K60" s="26">
        <v>5</v>
      </c>
      <c r="L60" s="26">
        <v>11</v>
      </c>
      <c r="M60" s="26">
        <v>12</v>
      </c>
      <c r="N60" s="26">
        <v>14</v>
      </c>
      <c r="O60" s="26">
        <v>2</v>
      </c>
      <c r="P60" s="26">
        <v>12</v>
      </c>
      <c r="Q60" s="26">
        <v>5</v>
      </c>
      <c r="R60" s="26">
        <f>SUM(F60:Q60)</f>
        <v>103</v>
      </c>
      <c r="S60" s="31"/>
      <c r="T60" s="26">
        <f t="shared" ref="T60:AE60" si="121">SUM(T57:T59)</f>
        <v>11</v>
      </c>
      <c r="U60" s="26">
        <f t="shared" si="121"/>
        <v>10</v>
      </c>
      <c r="V60" s="26">
        <f t="shared" si="121"/>
        <v>10</v>
      </c>
      <c r="W60" s="26">
        <f t="shared" si="121"/>
        <v>4</v>
      </c>
      <c r="X60" s="26">
        <f t="shared" si="121"/>
        <v>7</v>
      </c>
      <c r="Y60" s="26">
        <f t="shared" si="121"/>
        <v>14.134037037037034</v>
      </c>
      <c r="Z60" s="26">
        <f t="shared" si="121"/>
        <v>10.251737962962959</v>
      </c>
      <c r="AA60" s="26">
        <f t="shared" si="121"/>
        <v>13.182690740740743</v>
      </c>
      <c r="AB60" s="26">
        <f t="shared" si="121"/>
        <v>13.880874999999998</v>
      </c>
      <c r="AC60" s="26">
        <f t="shared" si="121"/>
        <v>16.433531481481481</v>
      </c>
      <c r="AD60" s="26">
        <f t="shared" si="121"/>
        <v>12.719674999999995</v>
      </c>
      <c r="AE60" s="26">
        <f t="shared" si="121"/>
        <v>16.119648148148144</v>
      </c>
      <c r="AF60" s="26">
        <f>SUM(T60:AE60)</f>
        <v>138.72219537037034</v>
      </c>
      <c r="AG60" s="31"/>
      <c r="AH60" s="26">
        <f t="shared" ref="AH60:AS60" si="122">SUM(AH57:AH59)</f>
        <v>19.154780555555551</v>
      </c>
      <c r="AI60" s="26">
        <f t="shared" si="122"/>
        <v>17.441702777777778</v>
      </c>
      <c r="AJ60" s="26">
        <f t="shared" si="122"/>
        <v>20.778576851851852</v>
      </c>
      <c r="AK60" s="26">
        <f t="shared" si="122"/>
        <v>18.750240740740736</v>
      </c>
      <c r="AL60" s="26">
        <f t="shared" si="122"/>
        <v>23.11882407407407</v>
      </c>
      <c r="AM60" s="26">
        <f t="shared" si="122"/>
        <v>22.477317605622261</v>
      </c>
      <c r="AN60" s="26">
        <f t="shared" si="122"/>
        <v>20.332306098656613</v>
      </c>
      <c r="AO60" s="26">
        <f t="shared" si="122"/>
        <v>22.561359334614625</v>
      </c>
      <c r="AP60" s="26">
        <f t="shared" si="122"/>
        <v>22.744683707130704</v>
      </c>
      <c r="AQ60" s="26">
        <f t="shared" si="122"/>
        <v>23.83007038082425</v>
      </c>
      <c r="AR60" s="26">
        <f t="shared" si="122"/>
        <v>21.858638715789827</v>
      </c>
      <c r="AS60" s="26">
        <f t="shared" si="122"/>
        <v>24.520000000000003</v>
      </c>
      <c r="AT60" s="26">
        <f>SUM(AG60:AR60)</f>
        <v>233.04850084263828</v>
      </c>
      <c r="AU60" s="35"/>
      <c r="AV60" s="26">
        <f t="shared" ref="AV60:BG60" si="123">SUM(AV57:AV59)</f>
        <v>27.729249050671548</v>
      </c>
      <c r="AW60" s="26">
        <f t="shared" si="123"/>
        <v>26.848642967032966</v>
      </c>
      <c r="AX60" s="26">
        <f t="shared" si="123"/>
        <v>29.712069833129831</v>
      </c>
      <c r="AY60" s="26">
        <f t="shared" si="123"/>
        <v>28.746067800162798</v>
      </c>
      <c r="AZ60" s="26">
        <f t="shared" si="123"/>
        <v>32.279533105413108</v>
      </c>
      <c r="BA60" s="26">
        <f t="shared" si="123"/>
        <v>32.469242623394607</v>
      </c>
      <c r="BB60" s="26">
        <f t="shared" si="123"/>
        <v>31.250416040738195</v>
      </c>
      <c r="BC60" s="26">
        <f t="shared" si="123"/>
        <v>33.432968811385464</v>
      </c>
      <c r="BD60" s="26">
        <f t="shared" si="123"/>
        <v>34.14554329085972</v>
      </c>
      <c r="BE60" s="26">
        <f t="shared" si="123"/>
        <v>35.417206868033887</v>
      </c>
      <c r="BF60" s="26">
        <f t="shared" si="123"/>
        <v>34.401164927160586</v>
      </c>
      <c r="BG60" s="26">
        <f t="shared" si="123"/>
        <v>37.094187362637363</v>
      </c>
      <c r="BH60" s="26">
        <f>SUM(AU60:BF60)</f>
        <v>346.43210531798275</v>
      </c>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row>
    <row r="61" spans="1:97" s="31" customFormat="1" x14ac:dyDescent="0.3">
      <c r="D61" s="59"/>
      <c r="E61" s="32"/>
      <c r="R61" s="35"/>
      <c r="AF61" s="35"/>
      <c r="AT61" s="35"/>
      <c r="BH61" s="35"/>
    </row>
    <row r="62" spans="1:97" x14ac:dyDescent="0.3">
      <c r="A62" s="31"/>
      <c r="B62" s="31"/>
      <c r="C62" s="31"/>
      <c r="D62" s="59" t="s">
        <v>14</v>
      </c>
      <c r="E62" s="32" t="s">
        <v>3</v>
      </c>
      <c r="F62" s="27">
        <v>0.05</v>
      </c>
      <c r="G62" s="27">
        <v>0</v>
      </c>
      <c r="H62" s="27">
        <v>0</v>
      </c>
      <c r="I62" s="27">
        <v>0</v>
      </c>
      <c r="J62" s="27">
        <v>0</v>
      </c>
      <c r="K62" s="27">
        <v>0.04</v>
      </c>
      <c r="L62" s="27">
        <v>0</v>
      </c>
      <c r="M62" s="27">
        <v>0</v>
      </c>
      <c r="N62" s="27">
        <v>0.04</v>
      </c>
      <c r="O62" s="27">
        <v>0</v>
      </c>
      <c r="P62" s="27">
        <v>0</v>
      </c>
      <c r="Q62" s="27">
        <v>0</v>
      </c>
      <c r="R62" s="28">
        <f>AVERAGE(F62:Q62)</f>
        <v>1.0833333333333334E-2</v>
      </c>
      <c r="S62" s="31"/>
      <c r="T62" s="27">
        <v>0.03</v>
      </c>
      <c r="U62" s="27">
        <v>0</v>
      </c>
      <c r="V62" s="27">
        <v>0</v>
      </c>
      <c r="W62" s="27">
        <v>0</v>
      </c>
      <c r="X62" s="27">
        <v>0.03</v>
      </c>
      <c r="Y62" s="27">
        <f>Y57/Y53</f>
        <v>1.0733375996815285E-2</v>
      </c>
      <c r="Z62" s="27">
        <f t="shared" ref="Y62:AE64" si="124">Z57/Z53</f>
        <v>1.044853321510382E-2</v>
      </c>
      <c r="AA62" s="27">
        <f t="shared" si="124"/>
        <v>1.4913259573881879E-2</v>
      </c>
      <c r="AB62" s="27">
        <f t="shared" si="124"/>
        <v>1.4769531922289079E-2</v>
      </c>
      <c r="AC62" s="27">
        <f t="shared" si="124"/>
        <v>1.4120283792296557E-2</v>
      </c>
      <c r="AD62" s="27">
        <f t="shared" si="124"/>
        <v>9.3250241381526034E-3</v>
      </c>
      <c r="AE62" s="27">
        <f t="shared" si="124"/>
        <v>1.3474950176583596E-2</v>
      </c>
      <c r="AF62" s="28">
        <f t="shared" ref="AF62:AF64" si="125">AVERAGE(T62:AE62)</f>
        <v>1.2315413234593569E-2</v>
      </c>
      <c r="AG62" s="31"/>
      <c r="AH62" s="27">
        <f t="shared" ref="AH62:AR64" si="126">AH57/AH53</f>
        <v>4.4054646108545852E-3</v>
      </c>
      <c r="AI62" s="27">
        <f t="shared" si="126"/>
        <v>1.2666407554850424E-2</v>
      </c>
      <c r="AJ62" s="27">
        <f t="shared" si="126"/>
        <v>1.6227503403799564E-2</v>
      </c>
      <c r="AK62" s="27">
        <f t="shared" si="126"/>
        <v>1.5868021855612466E-2</v>
      </c>
      <c r="AL62" s="27">
        <f t="shared" si="126"/>
        <v>1.1543078769969531E-2</v>
      </c>
      <c r="AM62" s="27">
        <f t="shared" si="126"/>
        <v>1.2264136727667126E-2</v>
      </c>
      <c r="AN62" s="27">
        <f t="shared" si="126"/>
        <v>1.1950354554076103E-2</v>
      </c>
      <c r="AO62" s="27">
        <f t="shared" si="126"/>
        <v>1.3691597815518515E-2</v>
      </c>
      <c r="AP62" s="27">
        <f t="shared" si="126"/>
        <v>1.4026730693963952E-2</v>
      </c>
      <c r="AQ62" s="27">
        <f t="shared" si="126"/>
        <v>1.2913146706370702E-2</v>
      </c>
      <c r="AR62" s="27">
        <f t="shared" si="126"/>
        <v>1.0570218542354543E-2</v>
      </c>
      <c r="AS62" s="27">
        <v>0.01</v>
      </c>
      <c r="AT62" s="28">
        <f t="shared" ref="AT62:AT64" si="127">AVERAGE(AG62:AS62)</f>
        <v>1.2177221769586461E-2</v>
      </c>
      <c r="AU62" s="31"/>
      <c r="AV62" s="27">
        <f t="shared" ref="AV62:BF64" si="128">AV57/AV53</f>
        <v>8.7063664978244085E-3</v>
      </c>
      <c r="AW62" s="27">
        <f t="shared" si="128"/>
        <v>1.3688249895586518E-2</v>
      </c>
      <c r="AX62" s="27">
        <f t="shared" si="128"/>
        <v>1.6299844390234422E-2</v>
      </c>
      <c r="AY62" s="27">
        <f t="shared" si="128"/>
        <v>1.6014474621007791E-2</v>
      </c>
      <c r="AZ62" s="27">
        <f t="shared" si="128"/>
        <v>1.319335495939958E-2</v>
      </c>
      <c r="BA62" s="27">
        <f t="shared" si="128"/>
        <v>1.4061106077166615E-2</v>
      </c>
      <c r="BB62" s="27">
        <f t="shared" si="128"/>
        <v>1.3754444280953118E-2</v>
      </c>
      <c r="BC62" s="27">
        <f t="shared" si="128"/>
        <v>1.52684846342061E-2</v>
      </c>
      <c r="BD62" s="27">
        <f t="shared" si="128"/>
        <v>1.5389053581847409E-2</v>
      </c>
      <c r="BE62" s="27">
        <f t="shared" si="128"/>
        <v>1.4570091164198658E-2</v>
      </c>
      <c r="BF62" s="27">
        <f t="shared" si="128"/>
        <v>1.3365152829799831E-2</v>
      </c>
      <c r="BG62" s="27">
        <f t="shared" ref="BG62" si="129">BG57/BG53</f>
        <v>1.4094855998891291E-2</v>
      </c>
      <c r="BH62" s="28">
        <f t="shared" ref="BH62:BH64" si="130">AVERAGE(AU62:BG62)</f>
        <v>1.4033789910926311E-2</v>
      </c>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row>
    <row r="63" spans="1:97" x14ac:dyDescent="0.3">
      <c r="A63" s="31"/>
      <c r="B63" s="31"/>
      <c r="C63" s="31"/>
      <c r="D63" s="59" t="s">
        <v>28</v>
      </c>
      <c r="E63" s="32" t="s">
        <v>3</v>
      </c>
      <c r="F63" s="27">
        <v>0.01</v>
      </c>
      <c r="G63" s="27">
        <v>0.01</v>
      </c>
      <c r="H63" s="27">
        <v>0.03</v>
      </c>
      <c r="I63" s="27">
        <v>0.02</v>
      </c>
      <c r="J63" s="27">
        <v>0.02</v>
      </c>
      <c r="K63" s="27">
        <v>0.01</v>
      </c>
      <c r="L63" s="27">
        <v>0.02</v>
      </c>
      <c r="M63" s="27">
        <v>0.02</v>
      </c>
      <c r="N63" s="27">
        <v>0.01</v>
      </c>
      <c r="O63" s="27">
        <v>0</v>
      </c>
      <c r="P63" s="27">
        <v>0.02</v>
      </c>
      <c r="Q63" s="27">
        <v>0.02</v>
      </c>
      <c r="R63" s="28">
        <f>AVERAGE(F63:Q63)</f>
        <v>1.5833333333333335E-2</v>
      </c>
      <c r="S63" s="31"/>
      <c r="T63" s="27">
        <v>0.02</v>
      </c>
      <c r="U63" s="27">
        <v>0.02</v>
      </c>
      <c r="V63" s="27">
        <v>0.01</v>
      </c>
      <c r="W63" s="27">
        <v>0.01</v>
      </c>
      <c r="X63" s="27">
        <v>0.01</v>
      </c>
      <c r="Y63" s="27">
        <f t="shared" si="124"/>
        <v>1.5738194521228412E-2</v>
      </c>
      <c r="Z63" s="27">
        <f t="shared" si="124"/>
        <v>1.3004439009527215E-2</v>
      </c>
      <c r="AA63" s="27">
        <f t="shared" si="124"/>
        <v>1.4333440956437505E-2</v>
      </c>
      <c r="AB63" s="27">
        <f t="shared" si="124"/>
        <v>1.4395835899084922E-2</v>
      </c>
      <c r="AC63" s="27">
        <f t="shared" si="124"/>
        <v>1.6366937524521171E-2</v>
      </c>
      <c r="AD63" s="27">
        <f t="shared" si="124"/>
        <v>9.9708822389036247E-3</v>
      </c>
      <c r="AE63" s="27">
        <f t="shared" si="124"/>
        <v>1.3492043771052068E-2</v>
      </c>
      <c r="AF63" s="28">
        <f t="shared" si="125"/>
        <v>1.3941814493396244E-2</v>
      </c>
      <c r="AG63" s="31"/>
      <c r="AH63" s="27">
        <f t="shared" si="126"/>
        <v>2.0672257842753571E-2</v>
      </c>
      <c r="AI63" s="27">
        <f t="shared" si="126"/>
        <v>1.7891631783849903E-2</v>
      </c>
      <c r="AJ63" s="27">
        <f t="shared" si="126"/>
        <v>1.4836091836790929E-2</v>
      </c>
      <c r="AK63" s="27">
        <f t="shared" si="126"/>
        <v>1.817398494252237E-2</v>
      </c>
      <c r="AL63" s="27">
        <f>AL58/AL54</f>
        <v>1.4824351675536225E-2</v>
      </c>
      <c r="AM63" s="27">
        <f t="shared" si="126"/>
        <v>1.673244651956117E-2</v>
      </c>
      <c r="AN63" s="27">
        <f t="shared" si="126"/>
        <v>1.586644866129272E-2</v>
      </c>
      <c r="AO63" s="27">
        <f t="shared" si="126"/>
        <v>1.6288334290461625E-2</v>
      </c>
      <c r="AP63" s="27">
        <f t="shared" si="126"/>
        <v>1.5802180972805408E-2</v>
      </c>
      <c r="AQ63" s="27">
        <f t="shared" si="126"/>
        <v>1.5879494816913472E-2</v>
      </c>
      <c r="AR63" s="27">
        <f t="shared" si="126"/>
        <v>1.301076440733649E-2</v>
      </c>
      <c r="AS63" s="27">
        <v>0.01</v>
      </c>
      <c r="AT63" s="28">
        <f t="shared" si="127"/>
        <v>1.5831498979151992E-2</v>
      </c>
      <c r="AU63" s="31"/>
      <c r="AV63" s="27">
        <f t="shared" si="128"/>
        <v>1.9281861703662296E-2</v>
      </c>
      <c r="AW63" s="27">
        <f t="shared" si="128"/>
        <v>1.7676550500499676E-2</v>
      </c>
      <c r="AX63" s="27">
        <f t="shared" si="128"/>
        <v>1.5943373679838734E-2</v>
      </c>
      <c r="AY63" s="27">
        <f t="shared" si="128"/>
        <v>1.7632609208214335E-2</v>
      </c>
      <c r="AZ63" s="27">
        <f t="shared" si="128"/>
        <v>1.5759642427823392E-2</v>
      </c>
      <c r="BA63" s="27">
        <f t="shared" si="128"/>
        <v>1.6693067370948091E-2</v>
      </c>
      <c r="BB63" s="27">
        <f t="shared" si="128"/>
        <v>1.609820070497631E-2</v>
      </c>
      <c r="BC63" s="27">
        <f t="shared" si="128"/>
        <v>1.6253065079462548E-2</v>
      </c>
      <c r="BD63" s="27">
        <f t="shared" si="128"/>
        <v>1.5948501111252331E-2</v>
      </c>
      <c r="BE63" s="27">
        <f t="shared" si="128"/>
        <v>1.5926678686502615E-2</v>
      </c>
      <c r="BF63" s="27">
        <f t="shared" si="128"/>
        <v>1.432985318740602E-2</v>
      </c>
      <c r="BG63" s="27">
        <f t="shared" ref="BG63" si="131">BG58/BG54</f>
        <v>1.5062567499763715E-2</v>
      </c>
      <c r="BH63" s="28">
        <f t="shared" si="130"/>
        <v>1.638383093002917E-2</v>
      </c>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row>
    <row r="64" spans="1:97" x14ac:dyDescent="0.3">
      <c r="A64" s="31"/>
      <c r="B64" s="31"/>
      <c r="C64" s="31"/>
      <c r="D64" s="59" t="s">
        <v>29</v>
      </c>
      <c r="E64" s="32" t="s">
        <v>3</v>
      </c>
      <c r="F64" s="27">
        <v>0.02</v>
      </c>
      <c r="G64" s="27">
        <v>0.03</v>
      </c>
      <c r="H64" s="27">
        <v>0</v>
      </c>
      <c r="I64" s="27">
        <v>0.04</v>
      </c>
      <c r="J64" s="27">
        <v>0.01</v>
      </c>
      <c r="K64" s="27">
        <v>0.01</v>
      </c>
      <c r="L64" s="27">
        <v>0.02</v>
      </c>
      <c r="M64" s="27">
        <v>0.02</v>
      </c>
      <c r="N64" s="27">
        <v>0.03</v>
      </c>
      <c r="O64" s="27">
        <v>0</v>
      </c>
      <c r="P64" s="27">
        <v>0.02</v>
      </c>
      <c r="Q64" s="27">
        <v>0</v>
      </c>
      <c r="R64" s="28">
        <f>AVERAGE(F64:Q64)</f>
        <v>1.6666666666666663E-2</v>
      </c>
      <c r="S64" s="31"/>
      <c r="T64" s="27">
        <v>0.01</v>
      </c>
      <c r="U64" s="27">
        <v>0.01</v>
      </c>
      <c r="V64" s="27">
        <v>0.01</v>
      </c>
      <c r="W64" s="27">
        <v>0</v>
      </c>
      <c r="X64" s="27">
        <v>0.01</v>
      </c>
      <c r="Y64" s="27">
        <f t="shared" si="124"/>
        <v>1.6571788814279866E-2</v>
      </c>
      <c r="Z64" s="27">
        <f t="shared" si="124"/>
        <v>9.8489610425103857E-3</v>
      </c>
      <c r="AA64" s="27">
        <f t="shared" si="124"/>
        <v>1.3117900775428112E-2</v>
      </c>
      <c r="AB64" s="27">
        <f t="shared" si="124"/>
        <v>1.3391289173093977E-2</v>
      </c>
      <c r="AC64" s="27">
        <f t="shared" si="124"/>
        <v>1.564929273926343E-2</v>
      </c>
      <c r="AD64" s="27">
        <f t="shared" si="124"/>
        <v>1.3232098840444044E-2</v>
      </c>
      <c r="AE64" s="27">
        <f t="shared" si="124"/>
        <v>1.5256802628249234E-2</v>
      </c>
      <c r="AF64" s="28">
        <f t="shared" si="125"/>
        <v>1.1422344501105755E-2</v>
      </c>
      <c r="AG64" s="31"/>
      <c r="AH64" s="27">
        <f t="shared" si="126"/>
        <v>1.4814020346014214E-2</v>
      </c>
      <c r="AI64" s="27">
        <f t="shared" si="126"/>
        <v>1.2658965380411804E-2</v>
      </c>
      <c r="AJ64" s="27">
        <f t="shared" si="126"/>
        <v>1.8342850139899846E-2</v>
      </c>
      <c r="AK64" s="27">
        <f t="shared" si="126"/>
        <v>1.2399417127546509E-2</v>
      </c>
      <c r="AL64" s="27">
        <f t="shared" si="126"/>
        <v>1.9867419583986759E-2</v>
      </c>
      <c r="AM64" s="27">
        <f t="shared" si="126"/>
        <v>1.6743945023746799E-2</v>
      </c>
      <c r="AN64" s="27">
        <f t="shared" si="126"/>
        <v>1.3723755146450549E-2</v>
      </c>
      <c r="AO64" s="27">
        <f t="shared" si="126"/>
        <v>1.5170653337618854E-2</v>
      </c>
      <c r="AP64" s="27">
        <f t="shared" si="126"/>
        <v>1.4793483254895937E-2</v>
      </c>
      <c r="AQ64" s="27">
        <f t="shared" si="126"/>
        <v>1.5165575649353688E-2</v>
      </c>
      <c r="AR64" s="27">
        <f t="shared" si="126"/>
        <v>1.4196828996517891E-2</v>
      </c>
      <c r="AS64" s="27">
        <v>0.01</v>
      </c>
      <c r="AT64" s="28">
        <f t="shared" si="127"/>
        <v>1.4823076165536906E-2</v>
      </c>
      <c r="AU64" s="31"/>
      <c r="AV64" s="27">
        <f t="shared" si="128"/>
        <v>1.455873980530413E-2</v>
      </c>
      <c r="AW64" s="27">
        <f t="shared" si="128"/>
        <v>1.348032342596658E-2</v>
      </c>
      <c r="AX64" s="27">
        <f t="shared" si="128"/>
        <v>1.6298845843111909E-2</v>
      </c>
      <c r="AY64" s="27">
        <f t="shared" si="128"/>
        <v>1.3318527444361796E-2</v>
      </c>
      <c r="AZ64" s="27">
        <f t="shared" si="128"/>
        <v>1.7016190718454234E-2</v>
      </c>
      <c r="BA64" s="27">
        <f t="shared" si="128"/>
        <v>1.5534144218752472E-2</v>
      </c>
      <c r="BB64" s="27">
        <f t="shared" si="128"/>
        <v>1.3996087771604526E-2</v>
      </c>
      <c r="BC64" s="27">
        <f t="shared" si="128"/>
        <v>1.4683184791775402E-2</v>
      </c>
      <c r="BD64" s="27">
        <f t="shared" si="128"/>
        <v>1.4542790787239523E-2</v>
      </c>
      <c r="BE64" s="27">
        <f t="shared" si="128"/>
        <v>1.4683194405856297E-2</v>
      </c>
      <c r="BF64" s="27">
        <f t="shared" si="128"/>
        <v>1.4230665954593893E-2</v>
      </c>
      <c r="BG64" s="27">
        <f t="shared" ref="BG64" si="132">BG59/BG55</f>
        <v>1.4758328128700276E-2</v>
      </c>
      <c r="BH64" s="28">
        <f t="shared" si="130"/>
        <v>1.4758418607976755E-2</v>
      </c>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row>
    <row r="65" spans="1:97" s="31" customFormat="1" x14ac:dyDescent="0.3">
      <c r="D65" s="59"/>
      <c r="E65" s="32"/>
    </row>
    <row r="66" spans="1:97" x14ac:dyDescent="0.3">
      <c r="A66" s="31"/>
      <c r="B66" s="31"/>
      <c r="C66" s="31"/>
      <c r="D66" s="59" t="s">
        <v>14</v>
      </c>
      <c r="E66" s="32" t="s">
        <v>20</v>
      </c>
      <c r="F66" s="23">
        <v>1</v>
      </c>
      <c r="G66" s="23">
        <v>1</v>
      </c>
      <c r="H66" s="23">
        <v>2</v>
      </c>
      <c r="I66" s="23">
        <v>1</v>
      </c>
      <c r="J66" s="23">
        <v>2</v>
      </c>
      <c r="K66" s="23">
        <v>2</v>
      </c>
      <c r="L66" s="23">
        <v>1</v>
      </c>
      <c r="M66" s="23">
        <v>2</v>
      </c>
      <c r="N66" s="23">
        <v>3</v>
      </c>
      <c r="O66" s="23">
        <v>2</v>
      </c>
      <c r="P66" s="23">
        <v>1</v>
      </c>
      <c r="Q66" s="23">
        <v>2</v>
      </c>
      <c r="R66" s="24">
        <f>SUM(F66:Q66)</f>
        <v>20</v>
      </c>
      <c r="S66" s="31"/>
      <c r="T66" s="23">
        <v>1</v>
      </c>
      <c r="U66" s="23">
        <v>2</v>
      </c>
      <c r="V66" s="23">
        <v>3</v>
      </c>
      <c r="W66" s="23">
        <v>2</v>
      </c>
      <c r="X66" s="23">
        <v>3</v>
      </c>
      <c r="Y66" s="23">
        <f t="shared" ref="Y66:AE68" si="133">K36+K80</f>
        <v>2</v>
      </c>
      <c r="Z66" s="23">
        <f t="shared" si="133"/>
        <v>2.02</v>
      </c>
      <c r="AA66" s="23">
        <f t="shared" si="133"/>
        <v>2.96</v>
      </c>
      <c r="AB66" s="23">
        <f t="shared" si="133"/>
        <v>3.02</v>
      </c>
      <c r="AC66" s="23">
        <f t="shared" si="133"/>
        <v>2.96</v>
      </c>
      <c r="AD66" s="23">
        <f t="shared" si="133"/>
        <v>2.02</v>
      </c>
      <c r="AE66" s="23">
        <f t="shared" si="133"/>
        <v>3</v>
      </c>
      <c r="AF66" s="24">
        <f>SUM(T66:AE66)</f>
        <v>28.98</v>
      </c>
      <c r="AG66" s="31"/>
      <c r="AH66" s="23">
        <f t="shared" ref="AH66:AR68" si="134">T36+T80</f>
        <v>1.02</v>
      </c>
      <c r="AI66" s="23">
        <f t="shared" si="134"/>
        <v>3.02</v>
      </c>
      <c r="AJ66" s="23">
        <f t="shared" si="134"/>
        <v>3.98</v>
      </c>
      <c r="AK66" s="23">
        <f t="shared" si="134"/>
        <v>4</v>
      </c>
      <c r="AL66" s="23">
        <f t="shared" si="134"/>
        <v>3</v>
      </c>
      <c r="AM66" s="23">
        <f t="shared" si="134"/>
        <v>3.2907539682539682</v>
      </c>
      <c r="AN66" s="23">
        <f t="shared" si="134"/>
        <v>3.3070734126984127</v>
      </c>
      <c r="AO66" s="23">
        <f t="shared" si="134"/>
        <v>3.908206349206349</v>
      </c>
      <c r="AP66" s="23">
        <f t="shared" si="134"/>
        <v>4.1230456349206346</v>
      </c>
      <c r="AQ66" s="23">
        <f t="shared" si="134"/>
        <v>3.908206349206349</v>
      </c>
      <c r="AR66" s="23">
        <f t="shared" si="134"/>
        <v>3.3070734126984127</v>
      </c>
      <c r="AS66" s="23">
        <v>4.0999999999999996</v>
      </c>
      <c r="AT66" s="24">
        <f t="shared" ref="AT66:AT68" si="135">SUM(AG66:AS66)</f>
        <v>40.964359126984128</v>
      </c>
      <c r="AU66" s="31"/>
      <c r="AV66" s="23">
        <f t="shared" ref="AV66:BG68" si="136">AH36+AH80</f>
        <v>2.6569821428571427</v>
      </c>
      <c r="AW66" s="23">
        <f t="shared" si="136"/>
        <v>4.2889265873015869</v>
      </c>
      <c r="AX66" s="23">
        <f t="shared" si="136"/>
        <v>5.2381408730158725</v>
      </c>
      <c r="AY66" s="23">
        <f t="shared" si="136"/>
        <v>5.2544603174603175</v>
      </c>
      <c r="AZ66" s="23">
        <f t="shared" si="136"/>
        <v>4.4384880952380952</v>
      </c>
      <c r="BA66" s="23">
        <f t="shared" si="136"/>
        <v>4.841616209215168</v>
      </c>
      <c r="BB66" s="23">
        <f t="shared" si="136"/>
        <v>4.854932422563933</v>
      </c>
      <c r="BC66" s="23">
        <f t="shared" si="136"/>
        <v>5.511321152998236</v>
      </c>
      <c r="BD66" s="23">
        <f t="shared" si="136"/>
        <v>5.6866240423831567</v>
      </c>
      <c r="BE66" s="23">
        <f t="shared" si="136"/>
        <v>5.511321152998236</v>
      </c>
      <c r="BF66" s="23">
        <f t="shared" si="136"/>
        <v>5.1866943273258377</v>
      </c>
      <c r="BG66" s="23">
        <f t="shared" si="136"/>
        <v>5.6023333333333332</v>
      </c>
      <c r="BH66" s="24">
        <f t="shared" ref="BH66:BH68" si="137">SUM(AU66:BG66)</f>
        <v>59.071840656690924</v>
      </c>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row>
    <row r="67" spans="1:97" x14ac:dyDescent="0.3">
      <c r="A67" s="31"/>
      <c r="B67" s="31"/>
      <c r="C67" s="31"/>
      <c r="D67" s="59" t="s">
        <v>28</v>
      </c>
      <c r="E67" s="32" t="s">
        <v>20</v>
      </c>
      <c r="F67" s="23">
        <v>14</v>
      </c>
      <c r="G67" s="23">
        <v>12</v>
      </c>
      <c r="H67" s="23">
        <v>13</v>
      </c>
      <c r="I67" s="23">
        <v>10</v>
      </c>
      <c r="J67" s="23">
        <v>12</v>
      </c>
      <c r="K67" s="23">
        <v>12</v>
      </c>
      <c r="L67" s="23">
        <v>13</v>
      </c>
      <c r="M67" s="23">
        <v>11</v>
      </c>
      <c r="N67" s="23">
        <v>13</v>
      </c>
      <c r="O67" s="23">
        <v>10</v>
      </c>
      <c r="P67" s="23">
        <v>10</v>
      </c>
      <c r="Q67" s="23">
        <v>15</v>
      </c>
      <c r="R67" s="24">
        <f>SUM(F67:Q67)</f>
        <v>145</v>
      </c>
      <c r="S67" s="31"/>
      <c r="T67" s="23">
        <v>26</v>
      </c>
      <c r="U67" s="23">
        <v>23</v>
      </c>
      <c r="V67" s="23">
        <v>19</v>
      </c>
      <c r="W67" s="23">
        <v>20</v>
      </c>
      <c r="X67" s="23">
        <v>20</v>
      </c>
      <c r="Y67" s="23">
        <f t="shared" si="133"/>
        <v>22</v>
      </c>
      <c r="Z67" s="23">
        <f t="shared" si="133"/>
        <v>19.07</v>
      </c>
      <c r="AA67" s="23">
        <f t="shared" si="133"/>
        <v>21.96</v>
      </c>
      <c r="AB67" s="23">
        <f t="shared" si="133"/>
        <v>22.95</v>
      </c>
      <c r="AC67" s="23">
        <f t="shared" si="133"/>
        <v>26.94</v>
      </c>
      <c r="AD67" s="23">
        <f t="shared" si="133"/>
        <v>17.09</v>
      </c>
      <c r="AE67" s="23">
        <f t="shared" si="133"/>
        <v>23.95</v>
      </c>
      <c r="AF67" s="24">
        <f>SUM(T67:AE67)</f>
        <v>261.95999999999998</v>
      </c>
      <c r="AG67" s="31"/>
      <c r="AH67" s="23">
        <f t="shared" si="134"/>
        <v>37.83</v>
      </c>
      <c r="AI67" s="23">
        <f t="shared" si="134"/>
        <v>33.840000000000003</v>
      </c>
      <c r="AJ67" s="23">
        <f t="shared" si="134"/>
        <v>29.08</v>
      </c>
      <c r="AK67" s="23">
        <f t="shared" si="134"/>
        <v>36.799999999999997</v>
      </c>
      <c r="AL67" s="23">
        <f t="shared" si="134"/>
        <v>31.1</v>
      </c>
      <c r="AM67" s="23">
        <f t="shared" si="134"/>
        <v>36.301620675620676</v>
      </c>
      <c r="AN67" s="23">
        <f t="shared" si="134"/>
        <v>35.610660948310944</v>
      </c>
      <c r="AO67" s="23">
        <f t="shared" si="134"/>
        <v>37.803314652014649</v>
      </c>
      <c r="AP67" s="23">
        <f t="shared" si="134"/>
        <v>37.941614468864465</v>
      </c>
      <c r="AQ67" s="23">
        <f t="shared" si="134"/>
        <v>39.436800122100124</v>
      </c>
      <c r="AR67" s="23">
        <f t="shared" si="134"/>
        <v>33.495610765160762</v>
      </c>
      <c r="AS67" s="23">
        <v>38.89</v>
      </c>
      <c r="AT67" s="24">
        <f t="shared" si="135"/>
        <v>428.12962163207158</v>
      </c>
      <c r="AU67" s="31"/>
      <c r="AV67" s="23">
        <f t="shared" si="136"/>
        <v>51.069576129426125</v>
      </c>
      <c r="AW67" s="23">
        <f t="shared" si="136"/>
        <v>48.655165201465202</v>
      </c>
      <c r="AX67" s="23">
        <f t="shared" si="136"/>
        <v>45.656552421652421</v>
      </c>
      <c r="AY67" s="23">
        <f t="shared" si="136"/>
        <v>52.432970288970282</v>
      </c>
      <c r="AZ67" s="23">
        <f t="shared" si="136"/>
        <v>48.721176027676023</v>
      </c>
      <c r="BA67" s="23">
        <f t="shared" si="136"/>
        <v>53.586890174256467</v>
      </c>
      <c r="BB67" s="23">
        <f t="shared" si="136"/>
        <v>53.675473319853324</v>
      </c>
      <c r="BC67" s="23">
        <f t="shared" si="136"/>
        <v>56.258273080518244</v>
      </c>
      <c r="BD67" s="23">
        <f t="shared" si="136"/>
        <v>57.282426938509019</v>
      </c>
      <c r="BE67" s="23">
        <f t="shared" si="136"/>
        <v>59.336055106068827</v>
      </c>
      <c r="BF67" s="23">
        <f t="shared" si="136"/>
        <v>55.441269586370758</v>
      </c>
      <c r="BG67" s="23">
        <f t="shared" si="136"/>
        <v>60.423659340659341</v>
      </c>
      <c r="BH67" s="24">
        <f t="shared" si="137"/>
        <v>642.53948761542597</v>
      </c>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row>
    <row r="68" spans="1:97" x14ac:dyDescent="0.3">
      <c r="A68" s="31"/>
      <c r="B68" s="31"/>
      <c r="C68" s="31"/>
      <c r="D68" s="59" t="s">
        <v>29</v>
      </c>
      <c r="E68" s="32" t="s">
        <v>20</v>
      </c>
      <c r="F68" s="23">
        <v>22</v>
      </c>
      <c r="G68" s="23">
        <v>19</v>
      </c>
      <c r="H68" s="23">
        <v>21</v>
      </c>
      <c r="I68" s="23">
        <v>16</v>
      </c>
      <c r="J68" s="23">
        <v>24</v>
      </c>
      <c r="K68" s="23">
        <v>21</v>
      </c>
      <c r="L68" s="23">
        <v>19</v>
      </c>
      <c r="M68" s="23">
        <v>18</v>
      </c>
      <c r="N68" s="23">
        <v>22</v>
      </c>
      <c r="O68" s="23">
        <v>20</v>
      </c>
      <c r="P68" s="23">
        <v>20</v>
      </c>
      <c r="Q68" s="23">
        <v>24</v>
      </c>
      <c r="R68" s="24">
        <f>SUM(F68:Q68)</f>
        <v>246</v>
      </c>
      <c r="S68" s="31"/>
      <c r="T68" s="23">
        <v>30</v>
      </c>
      <c r="U68" s="23">
        <v>25</v>
      </c>
      <c r="V68" s="23">
        <v>37</v>
      </c>
      <c r="W68" s="23">
        <v>23</v>
      </c>
      <c r="X68" s="23">
        <v>37</v>
      </c>
      <c r="Y68" s="23">
        <f t="shared" si="133"/>
        <v>36.980000000000004</v>
      </c>
      <c r="Z68" s="23">
        <f t="shared" si="133"/>
        <v>23.08</v>
      </c>
      <c r="AA68" s="23">
        <f t="shared" si="133"/>
        <v>32.090000000000003</v>
      </c>
      <c r="AB68" s="23">
        <f t="shared" si="133"/>
        <v>34.049999999999997</v>
      </c>
      <c r="AC68" s="23">
        <f t="shared" si="133"/>
        <v>41.05</v>
      </c>
      <c r="AD68" s="23">
        <f t="shared" si="133"/>
        <v>35.96</v>
      </c>
      <c r="AE68" s="23">
        <f t="shared" si="133"/>
        <v>42.8</v>
      </c>
      <c r="AF68" s="24">
        <f>SUM(T68:AE68)</f>
        <v>398.01</v>
      </c>
      <c r="AG68" s="31"/>
      <c r="AH68" s="23">
        <f t="shared" si="134"/>
        <v>43.019999999999996</v>
      </c>
      <c r="AI68" s="23">
        <f t="shared" si="134"/>
        <v>38.129999999999995</v>
      </c>
      <c r="AJ68" s="23">
        <f t="shared" si="134"/>
        <v>56.97</v>
      </c>
      <c r="AK68" s="23">
        <f t="shared" si="134"/>
        <v>39.94</v>
      </c>
      <c r="AL68" s="23">
        <f t="shared" si="134"/>
        <v>65.86</v>
      </c>
      <c r="AM68" s="23">
        <f t="shared" si="134"/>
        <v>57.333049857549867</v>
      </c>
      <c r="AN68" s="23">
        <f t="shared" si="134"/>
        <v>48.66992511192511</v>
      </c>
      <c r="AO68" s="23">
        <f t="shared" si="134"/>
        <v>55.619304741554743</v>
      </c>
      <c r="AP68" s="23">
        <f t="shared" si="134"/>
        <v>56.102098595848602</v>
      </c>
      <c r="AQ68" s="23">
        <f t="shared" si="134"/>
        <v>59.443278897028897</v>
      </c>
      <c r="AR68" s="23">
        <f t="shared" si="134"/>
        <v>57.575274521774531</v>
      </c>
      <c r="AS68" s="23">
        <v>63.56</v>
      </c>
      <c r="AT68" s="24">
        <f t="shared" si="135"/>
        <v>642.22293172568175</v>
      </c>
      <c r="AU68" s="31"/>
      <c r="AV68" s="23">
        <f t="shared" si="136"/>
        <v>65.5929935897436</v>
      </c>
      <c r="AW68" s="23">
        <f t="shared" si="136"/>
        <v>62.850301587301587</v>
      </c>
      <c r="AX68" s="23">
        <f t="shared" si="136"/>
        <v>78.410470695970702</v>
      </c>
      <c r="AY68" s="23">
        <f t="shared" si="136"/>
        <v>66.304241656491655</v>
      </c>
      <c r="AZ68" s="23">
        <f t="shared" si="136"/>
        <v>87.325188542938548</v>
      </c>
      <c r="BA68" s="23">
        <f t="shared" si="136"/>
        <v>82.291803809033908</v>
      </c>
      <c r="BB68" s="23">
        <f t="shared" si="136"/>
        <v>76.638914664827638</v>
      </c>
      <c r="BC68" s="23">
        <f t="shared" si="136"/>
        <v>83.027892321164785</v>
      </c>
      <c r="BD68" s="23">
        <f t="shared" si="136"/>
        <v>84.943689762526574</v>
      </c>
      <c r="BE68" s="23">
        <f t="shared" si="136"/>
        <v>88.54967664053197</v>
      </c>
      <c r="BF68" s="23">
        <f t="shared" si="136"/>
        <v>88.652312114103324</v>
      </c>
      <c r="BG68" s="23">
        <f t="shared" si="136"/>
        <v>94.853663003663002</v>
      </c>
      <c r="BH68" s="24">
        <f t="shared" si="137"/>
        <v>959.44114838829728</v>
      </c>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row>
    <row r="69" spans="1:97" s="38" customFormat="1" x14ac:dyDescent="0.3">
      <c r="A69" s="35"/>
      <c r="B69" s="35"/>
      <c r="C69" s="35"/>
      <c r="D69" s="60"/>
      <c r="E69" s="37" t="s">
        <v>48</v>
      </c>
      <c r="F69" s="26">
        <v>37</v>
      </c>
      <c r="G69" s="26">
        <v>32</v>
      </c>
      <c r="H69" s="26">
        <v>36</v>
      </c>
      <c r="I69" s="26">
        <v>27</v>
      </c>
      <c r="J69" s="26">
        <v>38</v>
      </c>
      <c r="K69" s="26">
        <v>35</v>
      </c>
      <c r="L69" s="26">
        <v>33</v>
      </c>
      <c r="M69" s="26">
        <v>31</v>
      </c>
      <c r="N69" s="26">
        <v>38</v>
      </c>
      <c r="O69" s="26">
        <v>32</v>
      </c>
      <c r="P69" s="26">
        <v>31</v>
      </c>
      <c r="Q69" s="26">
        <v>41</v>
      </c>
      <c r="R69" s="26">
        <f>SUM(F69:Q69)</f>
        <v>411</v>
      </c>
      <c r="S69" s="31"/>
      <c r="T69" s="26">
        <f t="shared" ref="T69:AS69" si="138">SUM(T66:T68)</f>
        <v>57</v>
      </c>
      <c r="U69" s="26">
        <f t="shared" si="138"/>
        <v>50</v>
      </c>
      <c r="V69" s="26">
        <f t="shared" si="138"/>
        <v>59</v>
      </c>
      <c r="W69" s="26">
        <f t="shared" si="138"/>
        <v>45</v>
      </c>
      <c r="X69" s="26">
        <f t="shared" si="138"/>
        <v>60</v>
      </c>
      <c r="Y69" s="26">
        <f t="shared" si="138"/>
        <v>60.980000000000004</v>
      </c>
      <c r="Z69" s="26">
        <f t="shared" si="138"/>
        <v>44.17</v>
      </c>
      <c r="AA69" s="26">
        <f t="shared" si="138"/>
        <v>57.010000000000005</v>
      </c>
      <c r="AB69" s="26">
        <f t="shared" si="138"/>
        <v>60.019999999999996</v>
      </c>
      <c r="AC69" s="26">
        <f t="shared" si="138"/>
        <v>70.95</v>
      </c>
      <c r="AD69" s="26">
        <f t="shared" si="138"/>
        <v>55.07</v>
      </c>
      <c r="AE69" s="26">
        <f t="shared" si="138"/>
        <v>69.75</v>
      </c>
      <c r="AF69" s="26">
        <f>SUM(T69:AE69)</f>
        <v>688.95</v>
      </c>
      <c r="AG69" s="31"/>
      <c r="AH69" s="26">
        <f t="shared" ref="AH69:AR69" si="139">SUM(AH66:AH68)</f>
        <v>81.87</v>
      </c>
      <c r="AI69" s="26">
        <f t="shared" si="139"/>
        <v>74.990000000000009</v>
      </c>
      <c r="AJ69" s="26">
        <f t="shared" si="139"/>
        <v>90.03</v>
      </c>
      <c r="AK69" s="26">
        <f t="shared" si="139"/>
        <v>80.739999999999995</v>
      </c>
      <c r="AL69" s="26">
        <f t="shared" si="139"/>
        <v>99.960000000000008</v>
      </c>
      <c r="AM69" s="26">
        <f t="shared" si="139"/>
        <v>96.925424501424516</v>
      </c>
      <c r="AN69" s="26">
        <f t="shared" si="139"/>
        <v>87.587659472934462</v>
      </c>
      <c r="AO69" s="26">
        <f t="shared" si="139"/>
        <v>97.330825742775744</v>
      </c>
      <c r="AP69" s="26">
        <f t="shared" si="139"/>
        <v>98.166758699633704</v>
      </c>
      <c r="AQ69" s="26">
        <f t="shared" si="139"/>
        <v>102.78828536833538</v>
      </c>
      <c r="AR69" s="26">
        <f t="shared" si="139"/>
        <v>94.377958699633709</v>
      </c>
      <c r="AS69" s="26">
        <f t="shared" si="138"/>
        <v>106.55000000000001</v>
      </c>
      <c r="AT69" s="26">
        <f>SUM(AG69:AS69)</f>
        <v>1111.3169124847377</v>
      </c>
      <c r="AU69" s="35"/>
      <c r="AV69" s="26">
        <f t="shared" ref="AV69:BG69" si="140">SUM(AV66:AV68)</f>
        <v>119.31955186202687</v>
      </c>
      <c r="AW69" s="26">
        <f t="shared" si="140"/>
        <v>115.79439337606837</v>
      </c>
      <c r="AX69" s="26">
        <f t="shared" si="140"/>
        <v>129.30516399063899</v>
      </c>
      <c r="AY69" s="26">
        <f t="shared" si="140"/>
        <v>123.99167226292225</v>
      </c>
      <c r="AZ69" s="26">
        <f t="shared" si="140"/>
        <v>140.48485266585266</v>
      </c>
      <c r="BA69" s="26">
        <f t="shared" si="140"/>
        <v>140.72031019250554</v>
      </c>
      <c r="BB69" s="26">
        <f t="shared" si="140"/>
        <v>135.1693204072449</v>
      </c>
      <c r="BC69" s="26">
        <f t="shared" si="140"/>
        <v>144.79748655468126</v>
      </c>
      <c r="BD69" s="26">
        <f t="shared" si="140"/>
        <v>147.91274074341874</v>
      </c>
      <c r="BE69" s="26">
        <f t="shared" si="140"/>
        <v>153.39705289959903</v>
      </c>
      <c r="BF69" s="26">
        <f t="shared" si="140"/>
        <v>149.28027602779991</v>
      </c>
      <c r="BG69" s="26">
        <f t="shared" si="140"/>
        <v>160.87965567765568</v>
      </c>
      <c r="BH69" s="26">
        <f>SUM(AU69:BG69)</f>
        <v>1661.052476660414</v>
      </c>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row>
    <row r="70" spans="1:97" s="31" customFormat="1" x14ac:dyDescent="0.3">
      <c r="D70" s="59"/>
      <c r="E70" s="32"/>
      <c r="R70" s="35"/>
      <c r="AF70" s="35"/>
      <c r="AT70" s="35"/>
      <c r="BH70" s="35"/>
    </row>
    <row r="71" spans="1:97" x14ac:dyDescent="0.3">
      <c r="A71" s="31"/>
      <c r="B71" s="31"/>
      <c r="C71" s="31"/>
      <c r="D71" s="59" t="s">
        <v>14</v>
      </c>
      <c r="E71" s="32" t="s">
        <v>31</v>
      </c>
      <c r="F71" s="23">
        <v>65286</v>
      </c>
      <c r="G71" s="23">
        <v>67236</v>
      </c>
      <c r="H71" s="23">
        <v>158858</v>
      </c>
      <c r="I71" s="23">
        <v>71151</v>
      </c>
      <c r="J71" s="23">
        <v>140446</v>
      </c>
      <c r="K71" s="23">
        <v>153116</v>
      </c>
      <c r="L71" s="23">
        <v>79097</v>
      </c>
      <c r="M71" s="23">
        <v>146418</v>
      </c>
      <c r="N71" s="23">
        <v>226089</v>
      </c>
      <c r="O71" s="23">
        <v>132456</v>
      </c>
      <c r="P71" s="23">
        <v>63953</v>
      </c>
      <c r="Q71" s="23">
        <v>66501</v>
      </c>
      <c r="R71" s="24">
        <f>SUM(F71:Q71)</f>
        <v>1370607</v>
      </c>
      <c r="S71" s="31"/>
      <c r="T71" s="23">
        <v>65286</v>
      </c>
      <c r="U71" s="23">
        <v>67236</v>
      </c>
      <c r="V71" s="23">
        <v>79429</v>
      </c>
      <c r="W71" s="23">
        <v>71151</v>
      </c>
      <c r="X71" s="23">
        <v>70223</v>
      </c>
      <c r="Y71" s="23">
        <f t="shared" ref="Y71:AE73" si="141">K41</f>
        <v>76558</v>
      </c>
      <c r="Z71" s="23">
        <f t="shared" si="141"/>
        <v>80678.94</v>
      </c>
      <c r="AA71" s="23">
        <f t="shared" si="141"/>
        <v>70280.639999999999</v>
      </c>
      <c r="AB71" s="23">
        <f t="shared" si="141"/>
        <v>76870.259999999995</v>
      </c>
      <c r="AC71" s="23">
        <f t="shared" si="141"/>
        <v>63578.879999999997</v>
      </c>
      <c r="AD71" s="23">
        <f t="shared" si="141"/>
        <v>65232.06</v>
      </c>
      <c r="AE71" s="23">
        <f t="shared" si="141"/>
        <v>69102</v>
      </c>
      <c r="AF71" s="24">
        <f>SUM(T71:AE71)</f>
        <v>855625.78</v>
      </c>
      <c r="AG71" s="31"/>
      <c r="AH71" s="23">
        <f t="shared" ref="AH71:AR73" si="142">T41</f>
        <v>81049.2</v>
      </c>
      <c r="AI71" s="23">
        <f t="shared" si="142"/>
        <v>68502.179999999993</v>
      </c>
      <c r="AJ71" s="23">
        <f t="shared" si="142"/>
        <v>77173.039999999994</v>
      </c>
      <c r="AK71" s="23">
        <f t="shared" si="142"/>
        <v>131322</v>
      </c>
      <c r="AL71" s="23">
        <f t="shared" si="142"/>
        <v>65731</v>
      </c>
      <c r="AM71" s="23">
        <f t="shared" si="142"/>
        <v>117201.85985714284</v>
      </c>
      <c r="AN71" s="23">
        <f t="shared" si="142"/>
        <v>117201.85985714284</v>
      </c>
      <c r="AO71" s="23">
        <f t="shared" si="142"/>
        <v>105481.67387142856</v>
      </c>
      <c r="AP71" s="23">
        <f t="shared" si="142"/>
        <v>117201.85985714284</v>
      </c>
      <c r="AQ71" s="23">
        <f t="shared" si="142"/>
        <v>105481.67387142856</v>
      </c>
      <c r="AR71" s="23">
        <f t="shared" si="142"/>
        <v>117201.85985714284</v>
      </c>
      <c r="AS71" s="23">
        <v>120112.14</v>
      </c>
      <c r="AT71" s="24">
        <f t="shared" ref="AT71:AT73" si="143">SUM(AG71:AS71)</f>
        <v>1223660.3471714284</v>
      </c>
      <c r="AU71" s="31"/>
      <c r="AV71" s="23">
        <f t="shared" ref="AV71:BG73" si="144">AH41</f>
        <v>128922.04584285713</v>
      </c>
      <c r="AW71" s="23">
        <f t="shared" si="144"/>
        <v>128922.04584285713</v>
      </c>
      <c r="AX71" s="23">
        <f t="shared" si="144"/>
        <v>140642.23182857144</v>
      </c>
      <c r="AY71" s="23">
        <f t="shared" si="144"/>
        <v>140642.23182857144</v>
      </c>
      <c r="AZ71" s="23">
        <f t="shared" si="144"/>
        <v>140642.23182857144</v>
      </c>
      <c r="BA71" s="23">
        <f t="shared" si="144"/>
        <v>152362.4178142857</v>
      </c>
      <c r="BB71" s="23">
        <f t="shared" si="144"/>
        <v>152362.4178142857</v>
      </c>
      <c r="BC71" s="23">
        <f t="shared" si="144"/>
        <v>164082.60379999998</v>
      </c>
      <c r="BD71" s="23">
        <f t="shared" si="144"/>
        <v>164082.60379999998</v>
      </c>
      <c r="BE71" s="23">
        <f t="shared" si="144"/>
        <v>164082.60379999998</v>
      </c>
      <c r="BF71" s="23">
        <f t="shared" si="144"/>
        <v>175802.78978571427</v>
      </c>
      <c r="BG71" s="23">
        <f t="shared" si="144"/>
        <v>164082.60379999998</v>
      </c>
      <c r="BH71" s="24">
        <f t="shared" ref="BH71:BH73" si="145">SUM(AU71:BG71)</f>
        <v>1816628.8277857141</v>
      </c>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row>
    <row r="72" spans="1:97" x14ac:dyDescent="0.3">
      <c r="A72" s="31"/>
      <c r="B72" s="31"/>
      <c r="C72" s="31"/>
      <c r="D72" s="59" t="s">
        <v>28</v>
      </c>
      <c r="E72" s="32" t="s">
        <v>31</v>
      </c>
      <c r="F72" s="23">
        <v>500948</v>
      </c>
      <c r="G72" s="23">
        <v>493560</v>
      </c>
      <c r="H72" s="23">
        <v>533091</v>
      </c>
      <c r="I72" s="23">
        <v>331750</v>
      </c>
      <c r="J72" s="23">
        <v>474588</v>
      </c>
      <c r="K72" s="23">
        <v>422376</v>
      </c>
      <c r="L72" s="23">
        <v>392756</v>
      </c>
      <c r="M72" s="23">
        <v>539099</v>
      </c>
      <c r="N72" s="23">
        <v>588146</v>
      </c>
      <c r="O72" s="23">
        <v>499000</v>
      </c>
      <c r="P72" s="23">
        <v>336660</v>
      </c>
      <c r="Q72" s="23">
        <v>349216</v>
      </c>
      <c r="R72" s="24">
        <f>SUM(F72:Q72)</f>
        <v>5461190</v>
      </c>
      <c r="S72" s="31"/>
      <c r="T72" s="23">
        <v>500948</v>
      </c>
      <c r="U72" s="23">
        <v>493560</v>
      </c>
      <c r="V72" s="23">
        <v>451077</v>
      </c>
      <c r="W72" s="23">
        <v>431275</v>
      </c>
      <c r="X72" s="23">
        <v>435039</v>
      </c>
      <c r="Y72" s="23">
        <f t="shared" si="141"/>
        <v>422376</v>
      </c>
      <c r="Z72" s="23">
        <f t="shared" si="141"/>
        <v>334446.84000000003</v>
      </c>
      <c r="AA72" s="23">
        <f t="shared" si="141"/>
        <v>733174.64</v>
      </c>
      <c r="AB72" s="23">
        <f t="shared" si="141"/>
        <v>585883.9</v>
      </c>
      <c r="AC72" s="23">
        <f t="shared" si="141"/>
        <v>895206</v>
      </c>
      <c r="AD72" s="23">
        <f t="shared" si="141"/>
        <v>407021.94</v>
      </c>
      <c r="AE72" s="23">
        <f t="shared" si="141"/>
        <v>513532.25</v>
      </c>
      <c r="AF72" s="24">
        <f>SUM(T72:AE72)</f>
        <v>6203540.5700000003</v>
      </c>
      <c r="AG72" s="31"/>
      <c r="AH72" s="23">
        <f t="shared" si="142"/>
        <v>566396.81999999995</v>
      </c>
      <c r="AI72" s="23">
        <f t="shared" si="142"/>
        <v>509414.40000000002</v>
      </c>
      <c r="AJ72" s="23">
        <f t="shared" si="142"/>
        <v>456628.47999999998</v>
      </c>
      <c r="AK72" s="23">
        <f t="shared" si="142"/>
        <v>810374.4</v>
      </c>
      <c r="AL72" s="23">
        <f t="shared" si="142"/>
        <v>497405.7</v>
      </c>
      <c r="AM72" s="23">
        <f t="shared" si="142"/>
        <v>714465.0258227106</v>
      </c>
      <c r="AN72" s="23">
        <f t="shared" si="142"/>
        <v>770282.60596510977</v>
      </c>
      <c r="AO72" s="23">
        <f t="shared" si="142"/>
        <v>770282.60596510977</v>
      </c>
      <c r="AP72" s="23">
        <f t="shared" si="142"/>
        <v>747955.57390815008</v>
      </c>
      <c r="AQ72" s="23">
        <f t="shared" si="142"/>
        <v>692137.9937657509</v>
      </c>
      <c r="AR72" s="23">
        <f t="shared" si="142"/>
        <v>747955.57390815008</v>
      </c>
      <c r="AS72" s="23">
        <v>756722.76</v>
      </c>
      <c r="AT72" s="24">
        <f t="shared" si="143"/>
        <v>8040021.9393349811</v>
      </c>
      <c r="AU72" s="31"/>
      <c r="AV72" s="23">
        <f t="shared" si="144"/>
        <v>814936.67007902917</v>
      </c>
      <c r="AW72" s="23">
        <f t="shared" si="144"/>
        <v>837263.70213598898</v>
      </c>
      <c r="AX72" s="23">
        <f t="shared" si="144"/>
        <v>859590.73419294867</v>
      </c>
      <c r="AY72" s="23">
        <f t="shared" si="144"/>
        <v>893081.28227838816</v>
      </c>
      <c r="AZ72" s="23">
        <f t="shared" si="144"/>
        <v>915408.31433534785</v>
      </c>
      <c r="BA72" s="23">
        <f t="shared" si="144"/>
        <v>948898.86242078745</v>
      </c>
      <c r="BB72" s="23">
        <f t="shared" si="144"/>
        <v>971225.89447774715</v>
      </c>
      <c r="BC72" s="23">
        <f t="shared" si="144"/>
        <v>1004716.4425631867</v>
      </c>
      <c r="BD72" s="23">
        <f t="shared" si="144"/>
        <v>1038206.9906486262</v>
      </c>
      <c r="BE72" s="23">
        <f t="shared" si="144"/>
        <v>1071697.5387340658</v>
      </c>
      <c r="BF72" s="23">
        <f t="shared" si="144"/>
        <v>1094024.5707910254</v>
      </c>
      <c r="BG72" s="23">
        <f t="shared" si="144"/>
        <v>1138678.634904945</v>
      </c>
      <c r="BH72" s="24">
        <f t="shared" si="145"/>
        <v>11587729.637562087</v>
      </c>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row>
    <row r="73" spans="1:97" x14ac:dyDescent="0.3">
      <c r="A73" s="31"/>
      <c r="B73" s="31"/>
      <c r="C73" s="31"/>
      <c r="D73" s="59" t="s">
        <v>29</v>
      </c>
      <c r="E73" s="32" t="s">
        <v>31</v>
      </c>
      <c r="F73" s="23">
        <v>468908</v>
      </c>
      <c r="G73" s="23">
        <v>272289</v>
      </c>
      <c r="H73" s="23">
        <v>253113</v>
      </c>
      <c r="I73" s="23">
        <v>334368</v>
      </c>
      <c r="J73" s="23">
        <v>282768</v>
      </c>
      <c r="K73" s="23">
        <v>407673</v>
      </c>
      <c r="L73" s="23">
        <v>295564</v>
      </c>
      <c r="M73" s="23">
        <v>282906</v>
      </c>
      <c r="N73" s="23">
        <v>237424</v>
      </c>
      <c r="O73" s="23">
        <v>387900</v>
      </c>
      <c r="P73" s="23">
        <v>406640</v>
      </c>
      <c r="Q73" s="23">
        <v>180496</v>
      </c>
      <c r="R73" s="24">
        <f>SUM(F73:Q73)</f>
        <v>3810049</v>
      </c>
      <c r="S73" s="31"/>
      <c r="T73" s="23">
        <v>277082</v>
      </c>
      <c r="U73" s="23">
        <v>214965</v>
      </c>
      <c r="V73" s="23">
        <v>204901</v>
      </c>
      <c r="W73" s="23">
        <v>355266</v>
      </c>
      <c r="X73" s="23">
        <v>176730</v>
      </c>
      <c r="Y73" s="23">
        <f t="shared" si="141"/>
        <v>349045.74</v>
      </c>
      <c r="Z73" s="23">
        <f t="shared" si="141"/>
        <v>156804.48000000001</v>
      </c>
      <c r="AA73" s="23">
        <f t="shared" si="141"/>
        <v>347188.53</v>
      </c>
      <c r="AB73" s="23">
        <f t="shared" si="141"/>
        <v>237963.6</v>
      </c>
      <c r="AC73" s="23">
        <f t="shared" si="141"/>
        <v>427659.75</v>
      </c>
      <c r="AD73" s="23">
        <f t="shared" si="141"/>
        <v>466822.72</v>
      </c>
      <c r="AE73" s="23">
        <f t="shared" si="141"/>
        <v>304029</v>
      </c>
      <c r="AF73" s="24">
        <f>SUM(T73:AE73)</f>
        <v>3518457.8200000003</v>
      </c>
      <c r="AG73" s="31"/>
      <c r="AH73" s="23">
        <f t="shared" si="142"/>
        <v>207157.92</v>
      </c>
      <c r="AI73" s="23">
        <f t="shared" si="142"/>
        <v>322550.83</v>
      </c>
      <c r="AJ73" s="23">
        <f t="shared" si="142"/>
        <v>302498.56</v>
      </c>
      <c r="AK73" s="23">
        <f t="shared" si="142"/>
        <v>274930.5</v>
      </c>
      <c r="AL73" s="23">
        <f t="shared" si="142"/>
        <v>382447.44</v>
      </c>
      <c r="AM73" s="23">
        <f t="shared" si="142"/>
        <v>396361.11030341877</v>
      </c>
      <c r="AN73" s="23">
        <f t="shared" si="142"/>
        <v>424672.61818223441</v>
      </c>
      <c r="AO73" s="23">
        <f t="shared" si="142"/>
        <v>424672.61818223441</v>
      </c>
      <c r="AP73" s="23">
        <f t="shared" si="142"/>
        <v>410516.86424282665</v>
      </c>
      <c r="AQ73" s="23">
        <f t="shared" si="142"/>
        <v>382205.35636401101</v>
      </c>
      <c r="AR73" s="23">
        <f t="shared" si="142"/>
        <v>410516.86424282665</v>
      </c>
      <c r="AS73" s="23">
        <v>414926.8</v>
      </c>
      <c r="AT73" s="24">
        <f t="shared" si="143"/>
        <v>4353457.4815175515</v>
      </c>
      <c r="AU73" s="31"/>
      <c r="AV73" s="23">
        <f t="shared" si="144"/>
        <v>445906.24909134617</v>
      </c>
      <c r="AW73" s="23">
        <f t="shared" si="144"/>
        <v>460062.00303075399</v>
      </c>
      <c r="AX73" s="23">
        <f t="shared" si="144"/>
        <v>474217.75697016186</v>
      </c>
      <c r="AY73" s="23">
        <f t="shared" si="144"/>
        <v>488373.51090956957</v>
      </c>
      <c r="AZ73" s="23">
        <f t="shared" si="144"/>
        <v>502529.26484897744</v>
      </c>
      <c r="BA73" s="23">
        <f t="shared" si="144"/>
        <v>523762.89575808909</v>
      </c>
      <c r="BB73" s="23">
        <f t="shared" si="144"/>
        <v>537918.6496974969</v>
      </c>
      <c r="BC73" s="23">
        <f t="shared" si="144"/>
        <v>552074.40363690478</v>
      </c>
      <c r="BD73" s="23">
        <f t="shared" si="144"/>
        <v>573308.03454601648</v>
      </c>
      <c r="BE73" s="23">
        <f t="shared" si="144"/>
        <v>587463.78848542424</v>
      </c>
      <c r="BF73" s="23">
        <f t="shared" si="144"/>
        <v>608697.41939453606</v>
      </c>
      <c r="BG73" s="23">
        <f t="shared" si="144"/>
        <v>622853.17333394382</v>
      </c>
      <c r="BH73" s="24">
        <f t="shared" si="145"/>
        <v>6377167.1497032205</v>
      </c>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row>
    <row r="74" spans="1:97" s="38" customFormat="1" x14ac:dyDescent="0.3">
      <c r="A74" s="35"/>
      <c r="B74" s="35"/>
      <c r="C74" s="35"/>
      <c r="D74" s="60"/>
      <c r="E74" s="37" t="s">
        <v>31</v>
      </c>
      <c r="F74" s="26">
        <v>1035142</v>
      </c>
      <c r="G74" s="26">
        <v>833085</v>
      </c>
      <c r="H74" s="26">
        <v>945062</v>
      </c>
      <c r="I74" s="26">
        <v>737269</v>
      </c>
      <c r="J74" s="26">
        <v>897802</v>
      </c>
      <c r="K74" s="26">
        <v>983165</v>
      </c>
      <c r="L74" s="26">
        <v>767417</v>
      </c>
      <c r="M74" s="26">
        <v>968423</v>
      </c>
      <c r="N74" s="26">
        <v>1051659</v>
      </c>
      <c r="O74" s="26">
        <v>1019356</v>
      </c>
      <c r="P74" s="26">
        <v>807253</v>
      </c>
      <c r="Q74" s="26">
        <v>596213</v>
      </c>
      <c r="R74" s="26">
        <f>SUM(F74:Q74)</f>
        <v>10641846</v>
      </c>
      <c r="S74" s="31"/>
      <c r="T74" s="26">
        <f t="shared" ref="T74:AS74" si="146">SUM(T71:T73)</f>
        <v>843316</v>
      </c>
      <c r="U74" s="26">
        <f t="shared" si="146"/>
        <v>775761</v>
      </c>
      <c r="V74" s="26">
        <f t="shared" si="146"/>
        <v>735407</v>
      </c>
      <c r="W74" s="26">
        <f t="shared" si="146"/>
        <v>857692</v>
      </c>
      <c r="X74" s="26">
        <f t="shared" si="146"/>
        <v>681992</v>
      </c>
      <c r="Y74" s="26">
        <f t="shared" si="146"/>
        <v>847979.74</v>
      </c>
      <c r="Z74" s="26">
        <f t="shared" si="146"/>
        <v>571930.26</v>
      </c>
      <c r="AA74" s="26">
        <f t="shared" si="146"/>
        <v>1150643.81</v>
      </c>
      <c r="AB74" s="26">
        <f t="shared" si="146"/>
        <v>900717.76</v>
      </c>
      <c r="AC74" s="26">
        <f t="shared" si="146"/>
        <v>1386444.63</v>
      </c>
      <c r="AD74" s="26">
        <f t="shared" si="146"/>
        <v>939076.72</v>
      </c>
      <c r="AE74" s="26">
        <f t="shared" si="146"/>
        <v>886663.25</v>
      </c>
      <c r="AF74" s="26">
        <f>SUM(T74:AE74)</f>
        <v>10577624.17</v>
      </c>
      <c r="AG74" s="31"/>
      <c r="AH74" s="26">
        <f t="shared" ref="AH74:AR74" si="147">SUM(AH71:AH73)</f>
        <v>854603.94</v>
      </c>
      <c r="AI74" s="26">
        <f t="shared" si="147"/>
        <v>900467.41000000015</v>
      </c>
      <c r="AJ74" s="26">
        <f t="shared" si="147"/>
        <v>836300.08000000007</v>
      </c>
      <c r="AK74" s="26">
        <f t="shared" si="147"/>
        <v>1216626.8999999999</v>
      </c>
      <c r="AL74" s="26">
        <f t="shared" si="147"/>
        <v>945584.1399999999</v>
      </c>
      <c r="AM74" s="26">
        <f t="shared" si="147"/>
        <v>1228027.9959832721</v>
      </c>
      <c r="AN74" s="26">
        <f t="shared" si="147"/>
        <v>1312157.0840044871</v>
      </c>
      <c r="AO74" s="26">
        <f t="shared" si="147"/>
        <v>1300436.8980187727</v>
      </c>
      <c r="AP74" s="26">
        <f t="shared" si="147"/>
        <v>1275674.2980081195</v>
      </c>
      <c r="AQ74" s="26">
        <f t="shared" si="147"/>
        <v>1179825.0240011904</v>
      </c>
      <c r="AR74" s="26">
        <f t="shared" si="147"/>
        <v>1275674.2980081195</v>
      </c>
      <c r="AS74" s="26">
        <f t="shared" si="146"/>
        <v>1291761.7</v>
      </c>
      <c r="AT74" s="26">
        <f>SUM(AG74:AS74)</f>
        <v>13617139.76802396</v>
      </c>
      <c r="AU74" s="35"/>
      <c r="AV74" s="26">
        <f t="shared" ref="AV74:BG74" si="148">SUM(AV71:AV73)</f>
        <v>1389764.9650132325</v>
      </c>
      <c r="AW74" s="26">
        <f t="shared" si="148"/>
        <v>1426247.7510096</v>
      </c>
      <c r="AX74" s="26">
        <f t="shared" si="148"/>
        <v>1474450.7229916819</v>
      </c>
      <c r="AY74" s="26">
        <f t="shared" si="148"/>
        <v>1522097.025016529</v>
      </c>
      <c r="AZ74" s="26">
        <f t="shared" si="148"/>
        <v>1558579.8110128967</v>
      </c>
      <c r="BA74" s="26">
        <f t="shared" si="148"/>
        <v>1625024.1759931622</v>
      </c>
      <c r="BB74" s="26">
        <f t="shared" si="148"/>
        <v>1661506.9619895299</v>
      </c>
      <c r="BC74" s="26">
        <f t="shared" si="148"/>
        <v>1720873.4500000915</v>
      </c>
      <c r="BD74" s="26">
        <f t="shared" si="148"/>
        <v>1775597.6289946428</v>
      </c>
      <c r="BE74" s="26">
        <f t="shared" si="148"/>
        <v>1823243.9310194901</v>
      </c>
      <c r="BF74" s="26">
        <f t="shared" si="148"/>
        <v>1878524.7799712759</v>
      </c>
      <c r="BG74" s="26">
        <f t="shared" si="148"/>
        <v>1925614.4120388888</v>
      </c>
      <c r="BH74" s="26">
        <f>SUM(AU74:BG74)</f>
        <v>19781525.615051024</v>
      </c>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row>
    <row r="75" spans="1:97" s="31" customFormat="1" x14ac:dyDescent="0.3">
      <c r="D75" s="59"/>
      <c r="E75" s="32"/>
      <c r="R75" s="35"/>
      <c r="AF75" s="35"/>
      <c r="AT75" s="35"/>
      <c r="BH75" s="35"/>
    </row>
    <row r="76" spans="1:97" x14ac:dyDescent="0.3">
      <c r="A76" s="31"/>
      <c r="B76" s="31"/>
      <c r="C76" s="31"/>
      <c r="D76" s="59" t="s">
        <v>14</v>
      </c>
      <c r="E76" s="32" t="s">
        <v>32</v>
      </c>
      <c r="F76" s="27">
        <v>0</v>
      </c>
      <c r="G76" s="27">
        <v>1</v>
      </c>
      <c r="H76" s="27">
        <v>1</v>
      </c>
      <c r="I76" s="27">
        <v>1</v>
      </c>
      <c r="J76" s="27">
        <v>1</v>
      </c>
      <c r="K76" s="27">
        <v>0.5</v>
      </c>
      <c r="L76" s="27">
        <v>1</v>
      </c>
      <c r="M76" s="27">
        <v>1</v>
      </c>
      <c r="N76" s="27">
        <v>0.67</v>
      </c>
      <c r="O76" s="27">
        <v>1</v>
      </c>
      <c r="P76" s="27">
        <v>1</v>
      </c>
      <c r="Q76" s="27">
        <v>1</v>
      </c>
      <c r="R76" s="28">
        <f>AVERAGE(F76:Q76)</f>
        <v>0.84750000000000003</v>
      </c>
      <c r="S76" s="31"/>
      <c r="T76" s="27">
        <v>0</v>
      </c>
      <c r="U76" s="27">
        <v>1</v>
      </c>
      <c r="V76" s="27">
        <v>1</v>
      </c>
      <c r="W76" s="27">
        <v>1</v>
      </c>
      <c r="X76" s="27">
        <v>0.67</v>
      </c>
      <c r="Y76" s="29">
        <f>AVERAGE(F76:X76)</f>
        <v>0.81597222222222221</v>
      </c>
      <c r="Z76" s="29">
        <f>Y76</f>
        <v>0.81597222222222221</v>
      </c>
      <c r="AA76" s="29">
        <f t="shared" ref="AA76:AD76" si="149">Z76</f>
        <v>0.81597222222222221</v>
      </c>
      <c r="AB76" s="29">
        <f t="shared" si="149"/>
        <v>0.81597222222222221</v>
      </c>
      <c r="AC76" s="29">
        <f t="shared" si="149"/>
        <v>0.81597222222222221</v>
      </c>
      <c r="AD76" s="29">
        <f t="shared" si="149"/>
        <v>0.81597222222222221</v>
      </c>
      <c r="AE76" s="29">
        <f>AD76</f>
        <v>0.81597222222222221</v>
      </c>
      <c r="AF76" s="28">
        <f t="shared" ref="AF76:AF78" si="150">AVERAGE(T76:AE76)</f>
        <v>0.78181712962962957</v>
      </c>
      <c r="AG76" s="31"/>
      <c r="AH76" s="29">
        <f>AE76</f>
        <v>0.81597222222222221</v>
      </c>
      <c r="AI76" s="29">
        <f t="shared" ref="AI76:AR78" si="151">AH76</f>
        <v>0.81597222222222221</v>
      </c>
      <c r="AJ76" s="29">
        <f t="shared" si="151"/>
        <v>0.81597222222222221</v>
      </c>
      <c r="AK76" s="29">
        <f t="shared" si="151"/>
        <v>0.81597222222222221</v>
      </c>
      <c r="AL76" s="29">
        <f t="shared" si="151"/>
        <v>0.81597222222222221</v>
      </c>
      <c r="AM76" s="29">
        <f t="shared" si="151"/>
        <v>0.81597222222222221</v>
      </c>
      <c r="AN76" s="29">
        <f t="shared" si="151"/>
        <v>0.81597222222222221</v>
      </c>
      <c r="AO76" s="29">
        <f t="shared" si="151"/>
        <v>0.81597222222222221</v>
      </c>
      <c r="AP76" s="29">
        <f t="shared" si="151"/>
        <v>0.81597222222222221</v>
      </c>
      <c r="AQ76" s="29">
        <f t="shared" si="151"/>
        <v>0.81597222222222221</v>
      </c>
      <c r="AR76" s="29">
        <f t="shared" si="151"/>
        <v>0.81597222222222221</v>
      </c>
      <c r="AS76" s="29">
        <v>0.8</v>
      </c>
      <c r="AT76" s="28">
        <f t="shared" ref="AT76:AT78" si="152">AVERAGE(AG76:AS76)</f>
        <v>0.81464120370370363</v>
      </c>
      <c r="AU76" s="31"/>
      <c r="AV76" s="29">
        <f>AS76</f>
        <v>0.8</v>
      </c>
      <c r="AW76" s="29">
        <f t="shared" ref="AW76:BF78" si="153">AV76</f>
        <v>0.8</v>
      </c>
      <c r="AX76" s="29">
        <f t="shared" si="153"/>
        <v>0.8</v>
      </c>
      <c r="AY76" s="29">
        <f t="shared" si="153"/>
        <v>0.8</v>
      </c>
      <c r="AZ76" s="29">
        <f t="shared" si="153"/>
        <v>0.8</v>
      </c>
      <c r="BA76" s="29">
        <f t="shared" si="153"/>
        <v>0.8</v>
      </c>
      <c r="BB76" s="29">
        <f t="shared" si="153"/>
        <v>0.8</v>
      </c>
      <c r="BC76" s="29">
        <f t="shared" si="153"/>
        <v>0.8</v>
      </c>
      <c r="BD76" s="29">
        <f t="shared" si="153"/>
        <v>0.8</v>
      </c>
      <c r="BE76" s="29">
        <f t="shared" si="153"/>
        <v>0.8</v>
      </c>
      <c r="BF76" s="29">
        <f t="shared" si="153"/>
        <v>0.8</v>
      </c>
      <c r="BG76" s="29">
        <v>0.8</v>
      </c>
      <c r="BH76" s="28">
        <f t="shared" ref="BH76:BH78" si="154">AVERAGE(AU76:BG76)</f>
        <v>0.79999999999999993</v>
      </c>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row>
    <row r="77" spans="1:97" x14ac:dyDescent="0.3">
      <c r="A77" s="31"/>
      <c r="B77" s="31"/>
      <c r="C77" s="31"/>
      <c r="D77" s="59" t="s">
        <v>28</v>
      </c>
      <c r="E77" s="32" t="s">
        <v>32</v>
      </c>
      <c r="F77" s="27">
        <v>0.86</v>
      </c>
      <c r="G77" s="27">
        <v>0.92</v>
      </c>
      <c r="H77" s="27">
        <v>0.62</v>
      </c>
      <c r="I77" s="27">
        <v>0.7</v>
      </c>
      <c r="J77" s="27">
        <v>0.75</v>
      </c>
      <c r="K77" s="27">
        <v>0.83</v>
      </c>
      <c r="L77" s="27">
        <v>0.62</v>
      </c>
      <c r="M77" s="27">
        <v>0.64</v>
      </c>
      <c r="N77" s="27">
        <v>0.77</v>
      </c>
      <c r="O77" s="27">
        <v>0.9</v>
      </c>
      <c r="P77" s="27">
        <v>0.5</v>
      </c>
      <c r="Q77" s="27">
        <v>0.73</v>
      </c>
      <c r="R77" s="28">
        <f>AVERAGE(F77:Q77)</f>
        <v>0.73666666666666669</v>
      </c>
      <c r="S77" s="31"/>
      <c r="T77" s="27">
        <v>0.81</v>
      </c>
      <c r="U77" s="27">
        <v>0.78</v>
      </c>
      <c r="V77" s="27">
        <v>0.79</v>
      </c>
      <c r="W77" s="27">
        <v>0.85</v>
      </c>
      <c r="X77" s="27">
        <v>0.85</v>
      </c>
      <c r="Y77" s="29">
        <f>AVERAGE(F77:X77)</f>
        <v>0.75870370370370366</v>
      </c>
      <c r="Z77" s="29">
        <f t="shared" ref="Z77:AD78" si="155">Y77</f>
        <v>0.75870370370370366</v>
      </c>
      <c r="AA77" s="29">
        <f t="shared" si="155"/>
        <v>0.75870370370370366</v>
      </c>
      <c r="AB77" s="29">
        <f t="shared" si="155"/>
        <v>0.75870370370370366</v>
      </c>
      <c r="AC77" s="29">
        <f t="shared" si="155"/>
        <v>0.75870370370370366</v>
      </c>
      <c r="AD77" s="29">
        <f t="shared" si="155"/>
        <v>0.75870370370370366</v>
      </c>
      <c r="AE77" s="29">
        <f>AD77</f>
        <v>0.75870370370370366</v>
      </c>
      <c r="AF77" s="28">
        <f t="shared" si="150"/>
        <v>0.78257716049382731</v>
      </c>
      <c r="AG77" s="31"/>
      <c r="AH77" s="29">
        <f>AE77</f>
        <v>0.75870370370370366</v>
      </c>
      <c r="AI77" s="29">
        <f t="shared" si="151"/>
        <v>0.75870370370370366</v>
      </c>
      <c r="AJ77" s="29">
        <f t="shared" si="151"/>
        <v>0.75870370370370366</v>
      </c>
      <c r="AK77" s="29">
        <f t="shared" si="151"/>
        <v>0.75870370370370366</v>
      </c>
      <c r="AL77" s="29">
        <f t="shared" si="151"/>
        <v>0.75870370370370366</v>
      </c>
      <c r="AM77" s="29">
        <f t="shared" si="151"/>
        <v>0.75870370370370366</v>
      </c>
      <c r="AN77" s="29">
        <f t="shared" si="151"/>
        <v>0.75870370370370366</v>
      </c>
      <c r="AO77" s="29">
        <f t="shared" si="151"/>
        <v>0.75870370370370366</v>
      </c>
      <c r="AP77" s="29">
        <f t="shared" si="151"/>
        <v>0.75870370370370366</v>
      </c>
      <c r="AQ77" s="29">
        <f t="shared" si="151"/>
        <v>0.75870370370370366</v>
      </c>
      <c r="AR77" s="29">
        <f t="shared" si="151"/>
        <v>0.75870370370370366</v>
      </c>
      <c r="AS77" s="29">
        <v>0.75</v>
      </c>
      <c r="AT77" s="28">
        <f t="shared" si="152"/>
        <v>0.75797839506172837</v>
      </c>
      <c r="AU77" s="31"/>
      <c r="AV77" s="29">
        <f>AS77</f>
        <v>0.75</v>
      </c>
      <c r="AW77" s="29">
        <f t="shared" si="153"/>
        <v>0.75</v>
      </c>
      <c r="AX77" s="29">
        <f t="shared" si="153"/>
        <v>0.75</v>
      </c>
      <c r="AY77" s="29">
        <f t="shared" si="153"/>
        <v>0.75</v>
      </c>
      <c r="AZ77" s="29">
        <f t="shared" si="153"/>
        <v>0.75</v>
      </c>
      <c r="BA77" s="29">
        <f t="shared" si="153"/>
        <v>0.75</v>
      </c>
      <c r="BB77" s="29">
        <f t="shared" si="153"/>
        <v>0.75</v>
      </c>
      <c r="BC77" s="29">
        <f t="shared" si="153"/>
        <v>0.75</v>
      </c>
      <c r="BD77" s="29">
        <f t="shared" si="153"/>
        <v>0.75</v>
      </c>
      <c r="BE77" s="29">
        <f t="shared" si="153"/>
        <v>0.75</v>
      </c>
      <c r="BF77" s="29">
        <f t="shared" si="153"/>
        <v>0.75</v>
      </c>
      <c r="BG77" s="29">
        <v>0.75</v>
      </c>
      <c r="BH77" s="28">
        <f t="shared" si="154"/>
        <v>0.75</v>
      </c>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row>
    <row r="78" spans="1:97" x14ac:dyDescent="0.3">
      <c r="A78" s="31"/>
      <c r="B78" s="31"/>
      <c r="C78" s="31"/>
      <c r="D78" s="59" t="s">
        <v>29</v>
      </c>
      <c r="E78" s="32" t="s">
        <v>32</v>
      </c>
      <c r="F78" s="27">
        <v>0.77</v>
      </c>
      <c r="G78" s="27">
        <v>0.53</v>
      </c>
      <c r="H78" s="27">
        <v>0.95</v>
      </c>
      <c r="I78" s="27">
        <v>0.38</v>
      </c>
      <c r="J78" s="27">
        <v>0.92</v>
      </c>
      <c r="K78" s="27">
        <v>0.9</v>
      </c>
      <c r="L78" s="27">
        <v>0.68</v>
      </c>
      <c r="M78" s="27">
        <v>0.56000000000000005</v>
      </c>
      <c r="N78" s="27">
        <v>0.55000000000000004</v>
      </c>
      <c r="O78" s="27">
        <v>0.95</v>
      </c>
      <c r="P78" s="27">
        <v>0.65</v>
      </c>
      <c r="Q78" s="27">
        <v>0.96</v>
      </c>
      <c r="R78" s="28">
        <f>AVERAGE(F78:Q78)</f>
        <v>0.73333333333333339</v>
      </c>
      <c r="S78" s="31"/>
      <c r="T78" s="27">
        <v>0.83</v>
      </c>
      <c r="U78" s="27">
        <v>0.8</v>
      </c>
      <c r="V78" s="27">
        <v>0.84</v>
      </c>
      <c r="W78" s="27">
        <v>0.96</v>
      </c>
      <c r="X78" s="27">
        <v>0.92</v>
      </c>
      <c r="Y78" s="29">
        <f>AVERAGE(F78:X78)</f>
        <v>0.77129629629629637</v>
      </c>
      <c r="Z78" s="29">
        <f t="shared" si="155"/>
        <v>0.77129629629629637</v>
      </c>
      <c r="AA78" s="29">
        <f t="shared" si="155"/>
        <v>0.77129629629629637</v>
      </c>
      <c r="AB78" s="29">
        <f t="shared" si="155"/>
        <v>0.77129629629629637</v>
      </c>
      <c r="AC78" s="29">
        <f t="shared" si="155"/>
        <v>0.77129629629629637</v>
      </c>
      <c r="AD78" s="29">
        <f t="shared" si="155"/>
        <v>0.77129629629629637</v>
      </c>
      <c r="AE78" s="29">
        <f>AD78</f>
        <v>0.77129629629629637</v>
      </c>
      <c r="AF78" s="28">
        <f t="shared" si="150"/>
        <v>0.81242283950617278</v>
      </c>
      <c r="AG78" s="31"/>
      <c r="AH78" s="29">
        <f>AE78</f>
        <v>0.77129629629629637</v>
      </c>
      <c r="AI78" s="29">
        <f t="shared" si="151"/>
        <v>0.77129629629629637</v>
      </c>
      <c r="AJ78" s="29">
        <f t="shared" si="151"/>
        <v>0.77129629629629637</v>
      </c>
      <c r="AK78" s="29">
        <f t="shared" si="151"/>
        <v>0.77129629629629637</v>
      </c>
      <c r="AL78" s="29">
        <f t="shared" si="151"/>
        <v>0.77129629629629637</v>
      </c>
      <c r="AM78" s="29">
        <f t="shared" si="151"/>
        <v>0.77129629629629637</v>
      </c>
      <c r="AN78" s="29">
        <f t="shared" si="151"/>
        <v>0.77129629629629637</v>
      </c>
      <c r="AO78" s="29">
        <f t="shared" si="151"/>
        <v>0.77129629629629637</v>
      </c>
      <c r="AP78" s="29">
        <f t="shared" si="151"/>
        <v>0.77129629629629637</v>
      </c>
      <c r="AQ78" s="29">
        <f t="shared" si="151"/>
        <v>0.77129629629629637</v>
      </c>
      <c r="AR78" s="29">
        <f t="shared" si="151"/>
        <v>0.77129629629629637</v>
      </c>
      <c r="AS78" s="29">
        <v>0.78</v>
      </c>
      <c r="AT78" s="28">
        <f t="shared" si="152"/>
        <v>0.77202160493827165</v>
      </c>
      <c r="AU78" s="31"/>
      <c r="AV78" s="29">
        <f>AS78</f>
        <v>0.78</v>
      </c>
      <c r="AW78" s="29">
        <f t="shared" si="153"/>
        <v>0.78</v>
      </c>
      <c r="AX78" s="29">
        <f t="shared" si="153"/>
        <v>0.78</v>
      </c>
      <c r="AY78" s="29">
        <f t="shared" si="153"/>
        <v>0.78</v>
      </c>
      <c r="AZ78" s="29">
        <f t="shared" si="153"/>
        <v>0.78</v>
      </c>
      <c r="BA78" s="29">
        <f t="shared" si="153"/>
        <v>0.78</v>
      </c>
      <c r="BB78" s="29">
        <f t="shared" si="153"/>
        <v>0.78</v>
      </c>
      <c r="BC78" s="29">
        <f t="shared" si="153"/>
        <v>0.78</v>
      </c>
      <c r="BD78" s="29">
        <f t="shared" si="153"/>
        <v>0.78</v>
      </c>
      <c r="BE78" s="29">
        <f t="shared" si="153"/>
        <v>0.78</v>
      </c>
      <c r="BF78" s="29">
        <f t="shared" si="153"/>
        <v>0.78</v>
      </c>
      <c r="BG78" s="29">
        <v>0.78</v>
      </c>
      <c r="BH78" s="28">
        <f t="shared" si="154"/>
        <v>0.78000000000000014</v>
      </c>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row>
    <row r="79" spans="1:97" s="31" customFormat="1" x14ac:dyDescent="0.3">
      <c r="D79" s="59"/>
      <c r="E79" s="32"/>
      <c r="F79" s="43"/>
      <c r="G79" s="43"/>
      <c r="H79" s="43"/>
      <c r="I79" s="43"/>
      <c r="J79" s="43"/>
      <c r="K79" s="43"/>
      <c r="L79" s="43"/>
      <c r="M79" s="43"/>
      <c r="N79" s="43"/>
      <c r="O79" s="43"/>
      <c r="P79" s="43"/>
      <c r="Q79" s="43"/>
      <c r="R79" s="43"/>
      <c r="T79" s="43"/>
      <c r="U79" s="43"/>
      <c r="V79" s="43"/>
      <c r="W79" s="43"/>
      <c r="X79" s="43"/>
      <c r="Y79" s="43"/>
      <c r="Z79" s="43"/>
      <c r="AA79" s="43"/>
      <c r="AB79" s="43"/>
      <c r="AC79" s="43"/>
      <c r="AD79" s="43"/>
      <c r="AE79" s="43"/>
      <c r="AF79" s="43"/>
      <c r="AH79" s="43"/>
      <c r="AI79" s="43"/>
      <c r="AJ79" s="43"/>
      <c r="AK79" s="43"/>
      <c r="AL79" s="43"/>
      <c r="AM79" s="43"/>
      <c r="AN79" s="43"/>
      <c r="AO79" s="43"/>
      <c r="AP79" s="43"/>
      <c r="AQ79" s="43"/>
      <c r="AR79" s="43"/>
      <c r="AS79" s="43"/>
      <c r="AT79" s="43"/>
      <c r="AV79" s="43"/>
      <c r="AW79" s="43"/>
      <c r="AX79" s="43"/>
      <c r="AY79" s="43"/>
      <c r="AZ79" s="43"/>
      <c r="BA79" s="43"/>
      <c r="BB79" s="43"/>
      <c r="BC79" s="43"/>
      <c r="BD79" s="43"/>
      <c r="BE79" s="43"/>
      <c r="BF79" s="43"/>
      <c r="BG79" s="43"/>
      <c r="BH79" s="43"/>
    </row>
    <row r="80" spans="1:97" x14ac:dyDescent="0.3">
      <c r="A80" s="31"/>
      <c r="B80" s="31"/>
      <c r="C80" s="31"/>
      <c r="D80" s="59" t="s">
        <v>14</v>
      </c>
      <c r="E80" s="32" t="s">
        <v>26</v>
      </c>
      <c r="F80" s="23">
        <v>0</v>
      </c>
      <c r="G80" s="23">
        <v>1</v>
      </c>
      <c r="H80" s="23">
        <v>2</v>
      </c>
      <c r="I80" s="23">
        <v>1</v>
      </c>
      <c r="J80" s="23">
        <v>2</v>
      </c>
      <c r="K80" s="23">
        <v>1</v>
      </c>
      <c r="L80" s="23">
        <v>1</v>
      </c>
      <c r="M80" s="23">
        <v>2</v>
      </c>
      <c r="N80" s="23">
        <v>2</v>
      </c>
      <c r="O80" s="23">
        <v>2</v>
      </c>
      <c r="P80" s="23">
        <v>1</v>
      </c>
      <c r="Q80" s="23">
        <v>2</v>
      </c>
      <c r="R80" s="24">
        <f>SUM(F80:Q80)</f>
        <v>17</v>
      </c>
      <c r="S80" s="31"/>
      <c r="T80" s="23">
        <v>0</v>
      </c>
      <c r="U80" s="23">
        <v>2</v>
      </c>
      <c r="V80" s="23">
        <v>3</v>
      </c>
      <c r="W80" s="23">
        <v>2</v>
      </c>
      <c r="X80" s="23">
        <v>2</v>
      </c>
      <c r="Y80" s="23">
        <f>Y66*Y76</f>
        <v>1.6319444444444444</v>
      </c>
      <c r="Z80" s="23">
        <f t="shared" ref="Z80:AE82" si="156">Z66*Z76</f>
        <v>1.648263888888889</v>
      </c>
      <c r="AA80" s="23">
        <f t="shared" si="156"/>
        <v>2.4152777777777779</v>
      </c>
      <c r="AB80" s="23">
        <f t="shared" si="156"/>
        <v>2.4642361111111111</v>
      </c>
      <c r="AC80" s="23">
        <f t="shared" si="156"/>
        <v>2.4152777777777779</v>
      </c>
      <c r="AD80" s="23">
        <f t="shared" si="156"/>
        <v>1.648263888888889</v>
      </c>
      <c r="AE80" s="23">
        <f t="shared" si="156"/>
        <v>2.4479166666666665</v>
      </c>
      <c r="AF80" s="24">
        <f>SUM(T80:AE80)</f>
        <v>23.671180555555555</v>
      </c>
      <c r="AG80" s="31"/>
      <c r="AH80" s="23">
        <f t="shared" ref="AH80:AR82" si="157">AH66*AH76</f>
        <v>0.83229166666666665</v>
      </c>
      <c r="AI80" s="23">
        <f t="shared" si="157"/>
        <v>2.4642361111111111</v>
      </c>
      <c r="AJ80" s="23">
        <f t="shared" si="157"/>
        <v>3.2475694444444443</v>
      </c>
      <c r="AK80" s="23">
        <f t="shared" si="157"/>
        <v>3.2638888888888888</v>
      </c>
      <c r="AL80" s="23">
        <f>AL66*AL76</f>
        <v>2.4479166666666665</v>
      </c>
      <c r="AM80" s="23">
        <f t="shared" si="157"/>
        <v>2.6851638282627865</v>
      </c>
      <c r="AN80" s="23">
        <f t="shared" si="157"/>
        <v>2.698480041611552</v>
      </c>
      <c r="AO80" s="23">
        <f t="shared" si="157"/>
        <v>3.1889878196649026</v>
      </c>
      <c r="AP80" s="23">
        <f t="shared" si="157"/>
        <v>3.3642907090498233</v>
      </c>
      <c r="AQ80" s="23">
        <f t="shared" si="157"/>
        <v>3.1889878196649026</v>
      </c>
      <c r="AR80" s="23">
        <f t="shared" si="157"/>
        <v>2.698480041611552</v>
      </c>
      <c r="AS80" s="23">
        <v>3.28</v>
      </c>
      <c r="AT80" s="24">
        <f t="shared" ref="AT80:AT82" si="158">SUM(AG80:AS80)</f>
        <v>33.360293037643295</v>
      </c>
      <c r="AU80" s="31"/>
      <c r="AV80" s="23">
        <f t="shared" ref="AV80:BF82" si="159">AV66*AV76</f>
        <v>2.1255857142857142</v>
      </c>
      <c r="AW80" s="23">
        <f t="shared" si="159"/>
        <v>3.4311412698412695</v>
      </c>
      <c r="AX80" s="23">
        <f t="shared" si="159"/>
        <v>4.1905126984126984</v>
      </c>
      <c r="AY80" s="23">
        <f t="shared" si="159"/>
        <v>4.2035682539682542</v>
      </c>
      <c r="AZ80" s="23">
        <f t="shared" si="159"/>
        <v>3.5507904761904765</v>
      </c>
      <c r="BA80" s="23">
        <f t="shared" si="159"/>
        <v>3.8732929673721346</v>
      </c>
      <c r="BB80" s="23">
        <f t="shared" si="159"/>
        <v>3.8839459380511467</v>
      </c>
      <c r="BC80" s="23">
        <f t="shared" si="159"/>
        <v>4.4090569223985892</v>
      </c>
      <c r="BD80" s="23">
        <f t="shared" si="159"/>
        <v>4.5492992339065257</v>
      </c>
      <c r="BE80" s="23">
        <f t="shared" si="159"/>
        <v>4.4090569223985892</v>
      </c>
      <c r="BF80" s="23">
        <f t="shared" si="159"/>
        <v>4.1493554618606705</v>
      </c>
      <c r="BG80" s="23">
        <f t="shared" ref="BG80" si="160">BG66*BG76</f>
        <v>4.4818666666666669</v>
      </c>
      <c r="BH80" s="24">
        <f t="shared" ref="BH80:BH82" si="161">SUM(AU80:BG80)</f>
        <v>47.257472525352739</v>
      </c>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row>
    <row r="81" spans="1:97" x14ac:dyDescent="0.3">
      <c r="A81" s="31"/>
      <c r="B81" s="31"/>
      <c r="C81" s="31"/>
      <c r="D81" s="59" t="s">
        <v>28</v>
      </c>
      <c r="E81" s="32" t="s">
        <v>26</v>
      </c>
      <c r="F81" s="23">
        <v>12</v>
      </c>
      <c r="G81" s="23">
        <v>11</v>
      </c>
      <c r="H81" s="23">
        <v>8</v>
      </c>
      <c r="I81" s="23">
        <v>7</v>
      </c>
      <c r="J81" s="23">
        <v>9</v>
      </c>
      <c r="K81" s="23">
        <v>10</v>
      </c>
      <c r="L81" s="23">
        <v>8</v>
      </c>
      <c r="M81" s="23">
        <v>7</v>
      </c>
      <c r="N81" s="23">
        <v>10</v>
      </c>
      <c r="O81" s="23">
        <v>9</v>
      </c>
      <c r="P81" s="23">
        <v>5</v>
      </c>
      <c r="Q81" s="23">
        <v>11</v>
      </c>
      <c r="R81" s="24">
        <f>SUM(F81:Q81)</f>
        <v>107</v>
      </c>
      <c r="S81" s="31"/>
      <c r="T81" s="23">
        <v>21</v>
      </c>
      <c r="U81" s="23">
        <v>18</v>
      </c>
      <c r="V81" s="23">
        <v>15</v>
      </c>
      <c r="W81" s="23">
        <v>17</v>
      </c>
      <c r="X81" s="23">
        <v>17</v>
      </c>
      <c r="Y81" s="23">
        <f>Y67*Y77</f>
        <v>16.691481481481482</v>
      </c>
      <c r="Z81" s="23">
        <f t="shared" si="156"/>
        <v>14.468479629629629</v>
      </c>
      <c r="AA81" s="23">
        <f t="shared" si="156"/>
        <v>16.661133333333332</v>
      </c>
      <c r="AB81" s="23">
        <f t="shared" si="156"/>
        <v>17.412249999999997</v>
      </c>
      <c r="AC81" s="23">
        <f t="shared" si="156"/>
        <v>20.439477777777778</v>
      </c>
      <c r="AD81" s="23">
        <f t="shared" si="156"/>
        <v>12.966246296296296</v>
      </c>
      <c r="AE81" s="23">
        <f t="shared" si="156"/>
        <v>18.170953703703702</v>
      </c>
      <c r="AF81" s="24">
        <f>SUM(T81:AE81)</f>
        <v>204.81002222222222</v>
      </c>
      <c r="AG81" s="31"/>
      <c r="AH81" s="23">
        <f t="shared" si="157"/>
        <v>28.701761111111107</v>
      </c>
      <c r="AI81" s="23">
        <f t="shared" si="157"/>
        <v>25.674533333333333</v>
      </c>
      <c r="AJ81" s="23">
        <f t="shared" si="157"/>
        <v>22.0631037037037</v>
      </c>
      <c r="AK81" s="23">
        <f t="shared" si="157"/>
        <v>27.920296296296293</v>
      </c>
      <c r="AL81" s="23">
        <f t="shared" si="157"/>
        <v>23.595685185185186</v>
      </c>
      <c r="AM81" s="23">
        <f t="shared" si="157"/>
        <v>27.542174057040352</v>
      </c>
      <c r="AN81" s="23">
        <f t="shared" si="157"/>
        <v>27.017940352820357</v>
      </c>
      <c r="AO81" s="23">
        <f t="shared" si="157"/>
        <v>28.681514838760002</v>
      </c>
      <c r="AP81" s="23">
        <f t="shared" si="157"/>
        <v>28.786443422025499</v>
      </c>
      <c r="AQ81" s="23">
        <f t="shared" si="157"/>
        <v>29.920846314860036</v>
      </c>
      <c r="AR81" s="23">
        <f t="shared" si="157"/>
        <v>25.413243945345119</v>
      </c>
      <c r="AS81" s="23">
        <v>29.17</v>
      </c>
      <c r="AT81" s="24">
        <f t="shared" si="158"/>
        <v>324.48754256048102</v>
      </c>
      <c r="AU81" s="31"/>
      <c r="AV81" s="23">
        <f t="shared" si="159"/>
        <v>38.30218209706959</v>
      </c>
      <c r="AW81" s="23">
        <f t="shared" si="159"/>
        <v>36.491373901098903</v>
      </c>
      <c r="AX81" s="23">
        <f t="shared" si="159"/>
        <v>34.242414316239319</v>
      </c>
      <c r="AY81" s="23">
        <f t="shared" si="159"/>
        <v>39.324727716727708</v>
      </c>
      <c r="AZ81" s="23">
        <f t="shared" si="159"/>
        <v>36.540882020757017</v>
      </c>
      <c r="BA81" s="23">
        <f t="shared" si="159"/>
        <v>40.190167630692351</v>
      </c>
      <c r="BB81" s="23">
        <f t="shared" si="159"/>
        <v>40.256604989889993</v>
      </c>
      <c r="BC81" s="23">
        <f t="shared" si="159"/>
        <v>42.193704810388681</v>
      </c>
      <c r="BD81" s="23">
        <f t="shared" si="159"/>
        <v>42.961820203881764</v>
      </c>
      <c r="BE81" s="23">
        <f t="shared" si="159"/>
        <v>44.502041329551616</v>
      </c>
      <c r="BF81" s="23">
        <f t="shared" si="159"/>
        <v>41.580952189778067</v>
      </c>
      <c r="BG81" s="23">
        <f t="shared" ref="BG81" si="162">BG67*BG77</f>
        <v>45.317744505494503</v>
      </c>
      <c r="BH81" s="24">
        <f t="shared" si="161"/>
        <v>481.90461571156953</v>
      </c>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row>
    <row r="82" spans="1:97" x14ac:dyDescent="0.3">
      <c r="A82" s="31"/>
      <c r="B82" s="31"/>
      <c r="C82" s="31"/>
      <c r="D82" s="59" t="s">
        <v>29</v>
      </c>
      <c r="E82" s="32" t="s">
        <v>26</v>
      </c>
      <c r="F82" s="23">
        <v>17</v>
      </c>
      <c r="G82" s="23">
        <v>10</v>
      </c>
      <c r="H82" s="23">
        <v>20</v>
      </c>
      <c r="I82" s="23">
        <v>6</v>
      </c>
      <c r="J82" s="23">
        <v>22</v>
      </c>
      <c r="K82" s="23">
        <v>19</v>
      </c>
      <c r="L82" s="23">
        <v>13</v>
      </c>
      <c r="M82" s="23">
        <v>10</v>
      </c>
      <c r="N82" s="23">
        <v>12</v>
      </c>
      <c r="O82" s="23">
        <v>19</v>
      </c>
      <c r="P82" s="23">
        <v>13</v>
      </c>
      <c r="Q82" s="23">
        <v>23</v>
      </c>
      <c r="R82" s="24">
        <f>SUM(F82:Q82)</f>
        <v>184</v>
      </c>
      <c r="S82" s="31"/>
      <c r="T82" s="23">
        <v>25</v>
      </c>
      <c r="U82" s="23">
        <v>20</v>
      </c>
      <c r="V82" s="23">
        <v>31</v>
      </c>
      <c r="W82" s="23">
        <v>22</v>
      </c>
      <c r="X82" s="23">
        <v>34</v>
      </c>
      <c r="Y82" s="23">
        <f>Y68*Y78</f>
        <v>28.522537037037043</v>
      </c>
      <c r="Z82" s="23">
        <f t="shared" si="156"/>
        <v>17.80151851851852</v>
      </c>
      <c r="AA82" s="23">
        <f t="shared" si="156"/>
        <v>24.750898148148153</v>
      </c>
      <c r="AB82" s="23">
        <f t="shared" si="156"/>
        <v>26.26263888888889</v>
      </c>
      <c r="AC82" s="23">
        <f t="shared" si="156"/>
        <v>31.661712962962962</v>
      </c>
      <c r="AD82" s="23">
        <f t="shared" si="156"/>
        <v>27.73581481481482</v>
      </c>
      <c r="AE82" s="23">
        <f t="shared" si="156"/>
        <v>33.011481481481482</v>
      </c>
      <c r="AF82" s="24">
        <f>SUM(T82:AE82)</f>
        <v>321.74660185185189</v>
      </c>
      <c r="AG82" s="31"/>
      <c r="AH82" s="23">
        <f t="shared" si="157"/>
        <v>33.18116666666667</v>
      </c>
      <c r="AI82" s="23">
        <f t="shared" si="157"/>
        <v>29.409527777777775</v>
      </c>
      <c r="AJ82" s="23">
        <f t="shared" si="157"/>
        <v>43.940750000000001</v>
      </c>
      <c r="AK82" s="23">
        <f t="shared" si="157"/>
        <v>30.805574074074077</v>
      </c>
      <c r="AL82" s="23">
        <f t="shared" si="157"/>
        <v>50.797574074074078</v>
      </c>
      <c r="AM82" s="23">
        <f t="shared" si="157"/>
        <v>44.220769010499112</v>
      </c>
      <c r="AN82" s="23">
        <f t="shared" si="157"/>
        <v>37.538932979845946</v>
      </c>
      <c r="AO82" s="23">
        <f t="shared" si="157"/>
        <v>42.898963749736211</v>
      </c>
      <c r="AP82" s="23">
        <f t="shared" si="157"/>
        <v>43.271340861427674</v>
      </c>
      <c r="AQ82" s="23">
        <f t="shared" si="157"/>
        <v>45.848380852986182</v>
      </c>
      <c r="AR82" s="23">
        <f t="shared" si="157"/>
        <v>44.40759599688721</v>
      </c>
      <c r="AS82" s="23">
        <v>49.58</v>
      </c>
      <c r="AT82" s="24">
        <f t="shared" si="158"/>
        <v>495.90057604397492</v>
      </c>
      <c r="AU82" s="31"/>
      <c r="AV82" s="23">
        <f t="shared" si="159"/>
        <v>51.162535000000013</v>
      </c>
      <c r="AW82" s="23">
        <f t="shared" si="159"/>
        <v>49.023235238095239</v>
      </c>
      <c r="AX82" s="23">
        <f t="shared" si="159"/>
        <v>61.160167142857148</v>
      </c>
      <c r="AY82" s="23">
        <f t="shared" si="159"/>
        <v>51.717308492063495</v>
      </c>
      <c r="AZ82" s="23">
        <f t="shared" si="159"/>
        <v>68.113647063492067</v>
      </c>
      <c r="BA82" s="23">
        <f t="shared" si="159"/>
        <v>64.187606971046449</v>
      </c>
      <c r="BB82" s="23">
        <f t="shared" si="159"/>
        <v>59.77835343856556</v>
      </c>
      <c r="BC82" s="23">
        <f t="shared" si="159"/>
        <v>64.761756010508535</v>
      </c>
      <c r="BD82" s="23">
        <f t="shared" si="159"/>
        <v>66.256078014770736</v>
      </c>
      <c r="BE82" s="23">
        <f t="shared" si="159"/>
        <v>69.068747779614938</v>
      </c>
      <c r="BF82" s="23">
        <f t="shared" si="159"/>
        <v>69.148803449000596</v>
      </c>
      <c r="BG82" s="23">
        <f t="shared" ref="BG82" si="163">BG68*BG78</f>
        <v>73.985857142857142</v>
      </c>
      <c r="BH82" s="24">
        <f t="shared" si="161"/>
        <v>748.364095742872</v>
      </c>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row>
    <row r="83" spans="1:97" s="38" customFormat="1" x14ac:dyDescent="0.3">
      <c r="A83" s="35"/>
      <c r="B83" s="35"/>
      <c r="C83" s="35"/>
      <c r="D83" s="60"/>
      <c r="E83" s="37" t="s">
        <v>15</v>
      </c>
      <c r="F83" s="26">
        <v>29</v>
      </c>
      <c r="G83" s="26">
        <v>22</v>
      </c>
      <c r="H83" s="26">
        <v>30</v>
      </c>
      <c r="I83" s="26">
        <v>14</v>
      </c>
      <c r="J83" s="26">
        <v>33</v>
      </c>
      <c r="K83" s="26">
        <v>30</v>
      </c>
      <c r="L83" s="26">
        <v>22</v>
      </c>
      <c r="M83" s="26">
        <v>19</v>
      </c>
      <c r="N83" s="26">
        <v>24</v>
      </c>
      <c r="O83" s="26">
        <v>30</v>
      </c>
      <c r="P83" s="26">
        <v>19</v>
      </c>
      <c r="Q83" s="26">
        <v>36</v>
      </c>
      <c r="R83" s="26">
        <f>SUM(F83:Q83)</f>
        <v>308</v>
      </c>
      <c r="S83" s="31"/>
      <c r="T83" s="26">
        <f t="shared" ref="T83:AE83" si="164">SUM(T80:T82)</f>
        <v>46</v>
      </c>
      <c r="U83" s="26">
        <f t="shared" si="164"/>
        <v>40</v>
      </c>
      <c r="V83" s="26">
        <f t="shared" si="164"/>
        <v>49</v>
      </c>
      <c r="W83" s="26">
        <f t="shared" si="164"/>
        <v>41</v>
      </c>
      <c r="X83" s="26">
        <f t="shared" si="164"/>
        <v>53</v>
      </c>
      <c r="Y83" s="26">
        <f t="shared" si="164"/>
        <v>46.845962962962972</v>
      </c>
      <c r="Z83" s="26">
        <f t="shared" si="164"/>
        <v>33.918262037037039</v>
      </c>
      <c r="AA83" s="26">
        <f t="shared" si="164"/>
        <v>43.827309259259266</v>
      </c>
      <c r="AB83" s="26">
        <f t="shared" si="164"/>
        <v>46.139124999999993</v>
      </c>
      <c r="AC83" s="26">
        <f t="shared" si="164"/>
        <v>54.516468518518522</v>
      </c>
      <c r="AD83" s="26">
        <f t="shared" si="164"/>
        <v>42.350325000000005</v>
      </c>
      <c r="AE83" s="26">
        <f t="shared" si="164"/>
        <v>53.630351851851856</v>
      </c>
      <c r="AF83" s="26">
        <f>SUM(T83:AE83)</f>
        <v>550.22780462962965</v>
      </c>
      <c r="AG83" s="31"/>
      <c r="AH83" s="26">
        <f t="shared" ref="AH83:AS83" si="165">SUM(AH80:AH82)</f>
        <v>62.715219444444443</v>
      </c>
      <c r="AI83" s="26">
        <f t="shared" si="165"/>
        <v>57.548297222222217</v>
      </c>
      <c r="AJ83" s="26">
        <f t="shared" si="165"/>
        <v>69.251423148148149</v>
      </c>
      <c r="AK83" s="26">
        <f t="shared" si="165"/>
        <v>61.989759259259259</v>
      </c>
      <c r="AL83" s="26">
        <f t="shared" si="165"/>
        <v>76.841175925925938</v>
      </c>
      <c r="AM83" s="26">
        <f t="shared" si="165"/>
        <v>74.448106895802255</v>
      </c>
      <c r="AN83" s="26">
        <f t="shared" si="165"/>
        <v>67.25535337427786</v>
      </c>
      <c r="AO83" s="26">
        <f t="shared" si="165"/>
        <v>74.769466408161122</v>
      </c>
      <c r="AP83" s="26">
        <f t="shared" si="165"/>
        <v>75.422074992502999</v>
      </c>
      <c r="AQ83" s="26">
        <f t="shared" si="165"/>
        <v>78.958214987511127</v>
      </c>
      <c r="AR83" s="26">
        <f t="shared" si="165"/>
        <v>72.519319983843886</v>
      </c>
      <c r="AS83" s="26">
        <f t="shared" si="165"/>
        <v>82.03</v>
      </c>
      <c r="AT83" s="26">
        <f>SUM(AG83:AS83)</f>
        <v>853.7484116420992</v>
      </c>
      <c r="AU83" s="35"/>
      <c r="AV83" s="26">
        <f t="shared" ref="AV83:BG83" si="166">SUM(AV80:AV82)</f>
        <v>91.590302811355315</v>
      </c>
      <c r="AW83" s="26">
        <f t="shared" si="166"/>
        <v>88.945750409035412</v>
      </c>
      <c r="AX83" s="26">
        <f t="shared" si="166"/>
        <v>99.593094157509171</v>
      </c>
      <c r="AY83" s="26">
        <f t="shared" si="166"/>
        <v>95.245604462759459</v>
      </c>
      <c r="AZ83" s="26">
        <f t="shared" si="166"/>
        <v>108.20531956043956</v>
      </c>
      <c r="BA83" s="26">
        <f t="shared" si="166"/>
        <v>108.25106756911094</v>
      </c>
      <c r="BB83" s="26">
        <f t="shared" si="166"/>
        <v>103.91890436650669</v>
      </c>
      <c r="BC83" s="26">
        <f t="shared" si="166"/>
        <v>111.36451774329581</v>
      </c>
      <c r="BD83" s="26">
        <f t="shared" si="166"/>
        <v>113.76719745255903</v>
      </c>
      <c r="BE83" s="26">
        <f t="shared" si="166"/>
        <v>117.97984603156515</v>
      </c>
      <c r="BF83" s="26">
        <f t="shared" si="166"/>
        <v>114.87911110063934</v>
      </c>
      <c r="BG83" s="26">
        <f t="shared" si="166"/>
        <v>123.78546831501831</v>
      </c>
      <c r="BH83" s="26">
        <f>SUM(AU83:BG83)</f>
        <v>1277.5261839797943</v>
      </c>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row>
    <row r="84" spans="1:97" s="31" customFormat="1" x14ac:dyDescent="0.3">
      <c r="D84" s="59"/>
      <c r="E84" s="32"/>
      <c r="R84" s="35"/>
      <c r="AF84" s="35"/>
      <c r="AT84" s="35"/>
      <c r="BH84" s="35"/>
    </row>
    <row r="85" spans="1:97" x14ac:dyDescent="0.3">
      <c r="A85" s="31"/>
      <c r="B85" s="31"/>
      <c r="C85" s="31"/>
      <c r="D85" s="59" t="s">
        <v>14</v>
      </c>
      <c r="E85" s="32" t="s">
        <v>33</v>
      </c>
      <c r="F85" s="23">
        <v>0</v>
      </c>
      <c r="G85" s="23">
        <v>67236</v>
      </c>
      <c r="H85" s="23">
        <v>158858</v>
      </c>
      <c r="I85" s="23">
        <v>71151</v>
      </c>
      <c r="J85" s="23">
        <v>140446</v>
      </c>
      <c r="K85" s="23">
        <v>76558</v>
      </c>
      <c r="L85" s="23">
        <v>79097</v>
      </c>
      <c r="M85" s="23">
        <v>146418</v>
      </c>
      <c r="N85" s="23">
        <v>150726</v>
      </c>
      <c r="O85" s="23">
        <v>132456</v>
      </c>
      <c r="P85" s="23">
        <v>63953</v>
      </c>
      <c r="Q85" s="23">
        <v>138204</v>
      </c>
      <c r="R85" s="24">
        <f>SUM(F85:Q85)</f>
        <v>1225103</v>
      </c>
      <c r="S85" s="31"/>
      <c r="T85" s="23">
        <v>0</v>
      </c>
      <c r="U85" s="23">
        <v>134318</v>
      </c>
      <c r="V85" s="23">
        <v>236244</v>
      </c>
      <c r="W85" s="23">
        <v>131322</v>
      </c>
      <c r="X85" s="23">
        <v>131462</v>
      </c>
      <c r="Y85" s="23">
        <f t="shared" ref="Y85:AE87" si="167">Y80*Y28</f>
        <v>115303.72916666666</v>
      </c>
      <c r="Z85" s="23">
        <f t="shared" si="167"/>
        <v>116456.76645833334</v>
      </c>
      <c r="AA85" s="23">
        <f t="shared" si="167"/>
        <v>170649.51916666667</v>
      </c>
      <c r="AB85" s="23">
        <f t="shared" si="167"/>
        <v>174108.63104166667</v>
      </c>
      <c r="AC85" s="23">
        <f t="shared" si="167"/>
        <v>170649.51916666667</v>
      </c>
      <c r="AD85" s="23">
        <f t="shared" si="167"/>
        <v>116456.76645833334</v>
      </c>
      <c r="AE85" s="23">
        <f t="shared" si="167"/>
        <v>172955.59374999997</v>
      </c>
      <c r="AF85" s="24">
        <f>SUM(T85:AE85)</f>
        <v>1669926.5252083333</v>
      </c>
      <c r="AG85" s="31"/>
      <c r="AH85" s="23">
        <f t="shared" ref="AH85:AR85" si="168">AH80*AH28</f>
        <v>58804.901874999996</v>
      </c>
      <c r="AI85" s="23">
        <f t="shared" si="168"/>
        <v>174108.63104166667</v>
      </c>
      <c r="AJ85" s="23">
        <f t="shared" si="168"/>
        <v>229454.42104166665</v>
      </c>
      <c r="AK85" s="23">
        <f t="shared" si="168"/>
        <v>230607.45833333331</v>
      </c>
      <c r="AL85" s="23">
        <f t="shared" si="168"/>
        <v>172955.59374999997</v>
      </c>
      <c r="AM85" s="23">
        <f t="shared" si="168"/>
        <v>189718.10215484456</v>
      </c>
      <c r="AN85" s="23">
        <f t="shared" si="168"/>
        <v>190658.9485560309</v>
      </c>
      <c r="AO85" s="23">
        <f t="shared" si="168"/>
        <v>225315.38320816794</v>
      </c>
      <c r="AP85" s="23">
        <f t="shared" si="168"/>
        <v>237701.268615348</v>
      </c>
      <c r="AQ85" s="23">
        <f t="shared" si="168"/>
        <v>225315.38320816794</v>
      </c>
      <c r="AR85" s="23">
        <f t="shared" si="168"/>
        <v>190658.9485560309</v>
      </c>
      <c r="AS85" s="23">
        <v>231745.78</v>
      </c>
      <c r="AT85" s="24">
        <f t="shared" ref="AT85:AT87" si="169">SUM(AG85:AS85)</f>
        <v>2357044.8203402567</v>
      </c>
      <c r="AU85" s="31"/>
      <c r="AV85" s="23">
        <f t="shared" ref="AV85:BG85" si="170">AV80*AV28</f>
        <v>150181.55817428569</v>
      </c>
      <c r="AW85" s="23">
        <f t="shared" si="170"/>
        <v>242424.54150761903</v>
      </c>
      <c r="AX85" s="23">
        <f t="shared" si="170"/>
        <v>296077.32229619048</v>
      </c>
      <c r="AY85" s="23">
        <f t="shared" si="170"/>
        <v>296999.75212952384</v>
      </c>
      <c r="AZ85" s="23">
        <f t="shared" si="170"/>
        <v>250878.26046285714</v>
      </c>
      <c r="BA85" s="23">
        <f t="shared" si="170"/>
        <v>273664.41597530426</v>
      </c>
      <c r="BB85" s="23">
        <f t="shared" si="170"/>
        <v>274417.09309625335</v>
      </c>
      <c r="BC85" s="23">
        <f t="shared" si="170"/>
        <v>311518.38960653439</v>
      </c>
      <c r="BD85" s="23">
        <f t="shared" si="170"/>
        <v>321427.09793227841</v>
      </c>
      <c r="BE85" s="23">
        <f t="shared" si="170"/>
        <v>311518.38960653439</v>
      </c>
      <c r="BF85" s="23">
        <f t="shared" si="170"/>
        <v>293169.39067339618</v>
      </c>
      <c r="BG85" s="23">
        <f t="shared" si="170"/>
        <v>316662.70384000003</v>
      </c>
      <c r="BH85" s="24">
        <f t="shared" ref="BH85:BH87" si="171">SUM(AU85:BG85)</f>
        <v>3338938.9153007776</v>
      </c>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row>
    <row r="86" spans="1:97" x14ac:dyDescent="0.3">
      <c r="A86" s="31"/>
      <c r="B86" s="31"/>
      <c r="C86" s="31"/>
      <c r="D86" s="59" t="s">
        <v>28</v>
      </c>
      <c r="E86" s="32" t="s">
        <v>33</v>
      </c>
      <c r="F86" s="23">
        <v>429384</v>
      </c>
      <c r="G86" s="23">
        <v>452430</v>
      </c>
      <c r="H86" s="23">
        <v>328056</v>
      </c>
      <c r="I86" s="23">
        <v>232225</v>
      </c>
      <c r="J86" s="23">
        <v>355941</v>
      </c>
      <c r="K86" s="23">
        <v>351980</v>
      </c>
      <c r="L86" s="23">
        <v>241696</v>
      </c>
      <c r="M86" s="23">
        <v>343063</v>
      </c>
      <c r="N86" s="23">
        <v>452420</v>
      </c>
      <c r="O86" s="23">
        <v>449100</v>
      </c>
      <c r="P86" s="23">
        <v>168330</v>
      </c>
      <c r="Q86" s="23">
        <v>436205</v>
      </c>
      <c r="R86" s="24">
        <f>SUM(F86:Q86)</f>
        <v>4240830</v>
      </c>
      <c r="S86" s="31"/>
      <c r="T86" s="23">
        <v>706734</v>
      </c>
      <c r="U86" s="23">
        <v>578880</v>
      </c>
      <c r="V86" s="23">
        <v>486465</v>
      </c>
      <c r="W86" s="23">
        <v>695776</v>
      </c>
      <c r="X86" s="23">
        <v>599709</v>
      </c>
      <c r="Y86" s="23">
        <f t="shared" si="167"/>
        <v>608128.2559814814</v>
      </c>
      <c r="Z86" s="23">
        <f t="shared" si="167"/>
        <v>527136.6291621296</v>
      </c>
      <c r="AA86" s="23">
        <f t="shared" si="167"/>
        <v>607022.56824333325</v>
      </c>
      <c r="AB86" s="23">
        <f t="shared" si="167"/>
        <v>634388.33976249979</v>
      </c>
      <c r="AC86" s="23">
        <f t="shared" si="167"/>
        <v>744680.69164277776</v>
      </c>
      <c r="AD86" s="23">
        <f t="shared" si="167"/>
        <v>472405.08612379624</v>
      </c>
      <c r="AE86" s="23">
        <f t="shared" si="167"/>
        <v>662030.53321620356</v>
      </c>
      <c r="AF86" s="24">
        <f>SUM(T86:AE86)</f>
        <v>7323356.104132222</v>
      </c>
      <c r="AG86" s="31"/>
      <c r="AH86" s="23">
        <f t="shared" ref="AH86:AR86" si="172">AH81*AH29</f>
        <v>1045704.1783536109</v>
      </c>
      <c r="AI86" s="23">
        <f t="shared" si="172"/>
        <v>935411.82647333329</v>
      </c>
      <c r="AJ86" s="23">
        <f t="shared" si="172"/>
        <v>803834.98563370353</v>
      </c>
      <c r="AK86" s="23">
        <f t="shared" si="172"/>
        <v>1017232.7190962961</v>
      </c>
      <c r="AL86" s="23">
        <f t="shared" si="172"/>
        <v>859672.21641018509</v>
      </c>
      <c r="AM86" s="23">
        <f t="shared" si="172"/>
        <v>1003456.4213984767</v>
      </c>
      <c r="AN86" s="23">
        <f t="shared" si="172"/>
        <v>984356.77894746279</v>
      </c>
      <c r="AO86" s="23">
        <f t="shared" si="172"/>
        <v>1044966.5368022205</v>
      </c>
      <c r="AP86" s="23">
        <f t="shared" si="172"/>
        <v>1048789.4470941948</v>
      </c>
      <c r="AQ86" s="23">
        <f t="shared" si="172"/>
        <v>1090119.6581701373</v>
      </c>
      <c r="AR86" s="23">
        <f t="shared" si="172"/>
        <v>925892.15262053406</v>
      </c>
      <c r="AS86" s="23">
        <v>1062672.6499999999</v>
      </c>
      <c r="AT86" s="24">
        <f t="shared" si="169"/>
        <v>11822109.571000155</v>
      </c>
      <c r="AU86" s="31"/>
      <c r="AV86" s="23">
        <f t="shared" ref="AV86:BG86" si="173">AV81*AV29</f>
        <v>1395480.6363244799</v>
      </c>
      <c r="AW86" s="23">
        <f t="shared" si="173"/>
        <v>1329506.6464569918</v>
      </c>
      <c r="AX86" s="23">
        <f t="shared" si="173"/>
        <v>1247569.2898699893</v>
      </c>
      <c r="AY86" s="23">
        <f t="shared" si="173"/>
        <v>1432735.501031013</v>
      </c>
      <c r="AZ86" s="23">
        <f t="shared" si="173"/>
        <v>1331310.3980591497</v>
      </c>
      <c r="BA86" s="23">
        <f t="shared" si="173"/>
        <v>1464266.4628644481</v>
      </c>
      <c r="BB86" s="23">
        <f t="shared" si="173"/>
        <v>1466687.0050689075</v>
      </c>
      <c r="BC86" s="23">
        <f t="shared" si="173"/>
        <v>1537262.2345240554</v>
      </c>
      <c r="BD86" s="23">
        <f t="shared" si="173"/>
        <v>1565247.3283071159</v>
      </c>
      <c r="BE86" s="23">
        <f t="shared" si="173"/>
        <v>1621362.8976781522</v>
      </c>
      <c r="BF86" s="23">
        <f t="shared" si="173"/>
        <v>1514937.5425586696</v>
      </c>
      <c r="BG86" s="23">
        <f t="shared" si="173"/>
        <v>1651081.7785537085</v>
      </c>
      <c r="BH86" s="24">
        <f t="shared" si="171"/>
        <v>17557447.721296683</v>
      </c>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row>
    <row r="87" spans="1:97" x14ac:dyDescent="0.3">
      <c r="A87" s="31"/>
      <c r="B87" s="31"/>
      <c r="C87" s="31"/>
      <c r="D87" s="59" t="s">
        <v>29</v>
      </c>
      <c r="E87" s="32" t="s">
        <v>33</v>
      </c>
      <c r="F87" s="23">
        <v>362338</v>
      </c>
      <c r="G87" s="23">
        <v>143310</v>
      </c>
      <c r="H87" s="23">
        <v>241060</v>
      </c>
      <c r="I87" s="23">
        <v>125388</v>
      </c>
      <c r="J87" s="23">
        <v>259204</v>
      </c>
      <c r="K87" s="23">
        <v>368847</v>
      </c>
      <c r="L87" s="23">
        <v>202228</v>
      </c>
      <c r="M87" s="23">
        <v>157170</v>
      </c>
      <c r="N87" s="23">
        <v>129504</v>
      </c>
      <c r="O87" s="23">
        <v>368505</v>
      </c>
      <c r="P87" s="23">
        <v>264316</v>
      </c>
      <c r="Q87" s="23">
        <v>353165</v>
      </c>
      <c r="R87" s="24">
        <f>SUM(F87:Q87)</f>
        <v>2975035</v>
      </c>
      <c r="S87" s="31"/>
      <c r="T87" s="23">
        <v>287400</v>
      </c>
      <c r="U87" s="23">
        <v>355820</v>
      </c>
      <c r="V87" s="23">
        <v>361088</v>
      </c>
      <c r="W87" s="23">
        <v>337150</v>
      </c>
      <c r="X87" s="23">
        <v>408136</v>
      </c>
      <c r="Y87" s="23">
        <f t="shared" si="167"/>
        <v>392399.2786626544</v>
      </c>
      <c r="Z87" s="23">
        <f t="shared" si="167"/>
        <v>244904.68771049386</v>
      </c>
      <c r="AA87" s="23">
        <f t="shared" si="167"/>
        <v>340510.89378811733</v>
      </c>
      <c r="AB87" s="23">
        <f t="shared" si="167"/>
        <v>361308.69222453708</v>
      </c>
      <c r="AC87" s="23">
        <f t="shared" si="167"/>
        <v>435586.54378317902</v>
      </c>
      <c r="AD87" s="23">
        <f t="shared" si="167"/>
        <v>381575.9345783951</v>
      </c>
      <c r="AE87" s="23">
        <f t="shared" si="167"/>
        <v>454156.00667283952</v>
      </c>
      <c r="AF87" s="24">
        <f>SUM(T87:AE87)</f>
        <v>4360036.037420216</v>
      </c>
      <c r="AG87" s="31"/>
      <c r="AH87" s="23">
        <f t="shared" ref="AH87:AR87" si="174">AH82*AH30</f>
        <v>456490.45343611116</v>
      </c>
      <c r="AI87" s="23">
        <f t="shared" si="174"/>
        <v>404602.06856157404</v>
      </c>
      <c r="AJ87" s="23">
        <f t="shared" si="174"/>
        <v>604515.60047083336</v>
      </c>
      <c r="AK87" s="23">
        <f t="shared" si="174"/>
        <v>423808.19875030866</v>
      </c>
      <c r="AL87" s="23">
        <f t="shared" si="174"/>
        <v>698848.47195030865</v>
      </c>
      <c r="AM87" s="23">
        <f t="shared" si="174"/>
        <v>608367.96667475835</v>
      </c>
      <c r="AN87" s="23">
        <f t="shared" si="174"/>
        <v>516442.49611911358</v>
      </c>
      <c r="AO87" s="23">
        <f t="shared" si="174"/>
        <v>590183.20876972505</v>
      </c>
      <c r="AP87" s="23">
        <f t="shared" si="174"/>
        <v>595306.19309010555</v>
      </c>
      <c r="AQ87" s="23">
        <f t="shared" si="174"/>
        <v>630759.86372463824</v>
      </c>
      <c r="AR87" s="23">
        <f t="shared" si="174"/>
        <v>610938.2420537757</v>
      </c>
      <c r="AS87" s="23">
        <v>682053.65</v>
      </c>
      <c r="AT87" s="24">
        <f t="shared" si="169"/>
        <v>6822316.4136012523</v>
      </c>
      <c r="AU87" s="31"/>
      <c r="AV87" s="23">
        <f t="shared" ref="AV87:BG87" si="175">AV82*AV30</f>
        <v>703869.42797141685</v>
      </c>
      <c r="AW87" s="23">
        <f t="shared" si="175"/>
        <v>674437.97584201593</v>
      </c>
      <c r="AX87" s="23">
        <f t="shared" si="175"/>
        <v>841412.01880397624</v>
      </c>
      <c r="AY87" s="23">
        <f t="shared" si="175"/>
        <v>711501.73353470501</v>
      </c>
      <c r="AZ87" s="23">
        <f t="shared" si="175"/>
        <v>937074.63470344315</v>
      </c>
      <c r="BA87" s="23">
        <f t="shared" si="175"/>
        <v>883062.07269762107</v>
      </c>
      <c r="BB87" s="23">
        <f t="shared" si="175"/>
        <v>822401.69373695634</v>
      </c>
      <c r="BC87" s="23">
        <f t="shared" si="175"/>
        <v>890960.93767717131</v>
      </c>
      <c r="BD87" s="23">
        <f t="shared" si="175"/>
        <v>911519.09755617531</v>
      </c>
      <c r="BE87" s="23">
        <f t="shared" si="175"/>
        <v>950214.44872384879</v>
      </c>
      <c r="BF87" s="23">
        <f t="shared" si="175"/>
        <v>951315.81592968316</v>
      </c>
      <c r="BG87" s="23">
        <f t="shared" si="175"/>
        <v>1017861.6627404762</v>
      </c>
      <c r="BH87" s="24">
        <f t="shared" si="171"/>
        <v>10295631.51991749</v>
      </c>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row>
    <row r="88" spans="1:97" s="38" customFormat="1" x14ac:dyDescent="0.3">
      <c r="A88" s="35"/>
      <c r="B88" s="35"/>
      <c r="C88" s="35"/>
      <c r="D88" s="60"/>
      <c r="E88" s="37" t="s">
        <v>15</v>
      </c>
      <c r="F88" s="26">
        <v>791722</v>
      </c>
      <c r="G88" s="26">
        <v>662976</v>
      </c>
      <c r="H88" s="26">
        <v>727974</v>
      </c>
      <c r="I88" s="26">
        <v>428764</v>
      </c>
      <c r="J88" s="26">
        <v>755591</v>
      </c>
      <c r="K88" s="26">
        <v>797385</v>
      </c>
      <c r="L88" s="26">
        <v>523021</v>
      </c>
      <c r="M88" s="26">
        <v>646651</v>
      </c>
      <c r="N88" s="26">
        <v>732650</v>
      </c>
      <c r="O88" s="26">
        <v>950061</v>
      </c>
      <c r="P88" s="26">
        <v>496599</v>
      </c>
      <c r="Q88" s="26">
        <v>927574</v>
      </c>
      <c r="R88" s="26">
        <f>SUM(F88:Q88)</f>
        <v>8440968</v>
      </c>
      <c r="S88" s="31"/>
      <c r="T88" s="26">
        <f t="shared" ref="T88:AE88" si="176">SUM(T85:T87)</f>
        <v>994134</v>
      </c>
      <c r="U88" s="26">
        <f t="shared" si="176"/>
        <v>1069018</v>
      </c>
      <c r="V88" s="26">
        <f t="shared" si="176"/>
        <v>1083797</v>
      </c>
      <c r="W88" s="26">
        <f t="shared" si="176"/>
        <v>1164248</v>
      </c>
      <c r="X88" s="26">
        <f t="shared" si="176"/>
        <v>1139307</v>
      </c>
      <c r="Y88" s="26">
        <f t="shared" si="176"/>
        <v>1115831.2638108025</v>
      </c>
      <c r="Z88" s="26">
        <f t="shared" si="176"/>
        <v>888498.08333095675</v>
      </c>
      <c r="AA88" s="26">
        <f t="shared" si="176"/>
        <v>1118182.9811981171</v>
      </c>
      <c r="AB88" s="26">
        <f t="shared" si="176"/>
        <v>1169805.6630287035</v>
      </c>
      <c r="AC88" s="26">
        <f t="shared" si="176"/>
        <v>1350916.7545926236</v>
      </c>
      <c r="AD88" s="26">
        <f t="shared" si="176"/>
        <v>970437.78716052463</v>
      </c>
      <c r="AE88" s="26">
        <f t="shared" si="176"/>
        <v>1289142.1336390432</v>
      </c>
      <c r="AF88" s="26">
        <f>SUM(T88:AE88)</f>
        <v>13353318.666760772</v>
      </c>
      <c r="AG88" s="31"/>
      <c r="AH88" s="26">
        <f t="shared" ref="AH88:AS88" si="177">SUM(AH85:AH87)</f>
        <v>1560999.533664722</v>
      </c>
      <c r="AI88" s="26">
        <f t="shared" si="177"/>
        <v>1514122.5260765739</v>
      </c>
      <c r="AJ88" s="26">
        <f t="shared" si="177"/>
        <v>1637805.0071462034</v>
      </c>
      <c r="AK88" s="26">
        <f t="shared" si="177"/>
        <v>1671648.3761799382</v>
      </c>
      <c r="AL88" s="26">
        <f t="shared" si="177"/>
        <v>1731476.2821104936</v>
      </c>
      <c r="AM88" s="26">
        <f t="shared" si="177"/>
        <v>1801542.4902280795</v>
      </c>
      <c r="AN88" s="26">
        <f t="shared" si="177"/>
        <v>1691458.2236226073</v>
      </c>
      <c r="AO88" s="26">
        <f t="shared" si="177"/>
        <v>1860465.1287801135</v>
      </c>
      <c r="AP88" s="26">
        <f t="shared" si="177"/>
        <v>1881796.9087996483</v>
      </c>
      <c r="AQ88" s="26">
        <f t="shared" si="177"/>
        <v>1946194.9051029435</v>
      </c>
      <c r="AR88" s="26">
        <f t="shared" si="177"/>
        <v>1727489.3432303406</v>
      </c>
      <c r="AS88" s="26">
        <f t="shared" si="177"/>
        <v>1976472.08</v>
      </c>
      <c r="AT88" s="26">
        <f>SUM(AG88:AS88)</f>
        <v>21001470.804941662</v>
      </c>
      <c r="AU88" s="35"/>
      <c r="AV88" s="26">
        <f t="shared" ref="AV88:BG88" si="178">SUM(AV85:AV87)</f>
        <v>2249531.6224701824</v>
      </c>
      <c r="AW88" s="26">
        <f t="shared" si="178"/>
        <v>2246369.1638066266</v>
      </c>
      <c r="AX88" s="26">
        <f t="shared" si="178"/>
        <v>2385058.6309701558</v>
      </c>
      <c r="AY88" s="26">
        <f t="shared" si="178"/>
        <v>2441236.9866952416</v>
      </c>
      <c r="AZ88" s="26">
        <f t="shared" si="178"/>
        <v>2519263.29322545</v>
      </c>
      <c r="BA88" s="26">
        <f t="shared" si="178"/>
        <v>2620992.9515373735</v>
      </c>
      <c r="BB88" s="26">
        <f t="shared" si="178"/>
        <v>2563505.7919021174</v>
      </c>
      <c r="BC88" s="26">
        <f t="shared" si="178"/>
        <v>2739741.561807761</v>
      </c>
      <c r="BD88" s="26">
        <f t="shared" si="178"/>
        <v>2798193.5237955698</v>
      </c>
      <c r="BE88" s="26">
        <f t="shared" si="178"/>
        <v>2883095.7360085356</v>
      </c>
      <c r="BF88" s="26">
        <f t="shared" si="178"/>
        <v>2759422.7491617491</v>
      </c>
      <c r="BG88" s="26">
        <f t="shared" si="178"/>
        <v>2985606.1451341845</v>
      </c>
      <c r="BH88" s="26">
        <f>SUM(AU88:BG88)</f>
        <v>31192018.156514954</v>
      </c>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row>
    <row r="89" spans="1:97" s="31" customFormat="1" x14ac:dyDescent="0.3">
      <c r="D89" s="59"/>
      <c r="E89" s="32"/>
      <c r="R89" s="35"/>
      <c r="AF89" s="35"/>
      <c r="AT89" s="35"/>
      <c r="BH89" s="35"/>
    </row>
    <row r="90" spans="1:97" x14ac:dyDescent="0.3">
      <c r="A90" s="31"/>
      <c r="B90" s="31"/>
      <c r="C90" s="31"/>
      <c r="D90" s="59" t="s">
        <v>14</v>
      </c>
      <c r="E90" s="32" t="s">
        <v>35</v>
      </c>
      <c r="F90" s="27">
        <v>0.2</v>
      </c>
      <c r="G90" s="27">
        <v>0.26</v>
      </c>
      <c r="H90" s="27">
        <v>0.24</v>
      </c>
      <c r="I90" s="27">
        <v>0.39</v>
      </c>
      <c r="J90" s="27">
        <v>0.25</v>
      </c>
      <c r="K90" s="27">
        <v>0.38</v>
      </c>
      <c r="L90" s="27">
        <v>0.3</v>
      </c>
      <c r="M90" s="27">
        <v>0.32</v>
      </c>
      <c r="N90" s="27">
        <v>0.32</v>
      </c>
      <c r="O90" s="27">
        <v>0.16</v>
      </c>
      <c r="P90" s="27">
        <v>0.28999999999999998</v>
      </c>
      <c r="Q90" s="27">
        <v>0.38</v>
      </c>
      <c r="R90" s="28">
        <f>IFERROR(AVERAGE(F90:Q90),0)</f>
        <v>0.29083333333333328</v>
      </c>
      <c r="S90" s="31"/>
      <c r="T90" s="27">
        <v>0.15</v>
      </c>
      <c r="U90" s="27">
        <v>0.21</v>
      </c>
      <c r="V90" s="27">
        <v>0.16</v>
      </c>
      <c r="W90" s="27">
        <v>0.38</v>
      </c>
      <c r="X90" s="27">
        <v>0.36</v>
      </c>
      <c r="Y90" s="29">
        <v>0.3</v>
      </c>
      <c r="Z90" s="29">
        <v>0.3</v>
      </c>
      <c r="AA90" s="29">
        <v>0.3</v>
      </c>
      <c r="AB90" s="29">
        <v>0.3</v>
      </c>
      <c r="AC90" s="29">
        <v>0.3</v>
      </c>
      <c r="AD90" s="29">
        <v>0.3</v>
      </c>
      <c r="AE90" s="29">
        <v>0.3</v>
      </c>
      <c r="AF90" s="28">
        <f t="shared" ref="AF90:AF92" si="179">AVERAGE(T90:AE90)</f>
        <v>0.27999999999999997</v>
      </c>
      <c r="AG90" s="31"/>
      <c r="AH90" s="29">
        <v>0.3</v>
      </c>
      <c r="AI90" s="29">
        <v>0.3</v>
      </c>
      <c r="AJ90" s="29">
        <v>0.3</v>
      </c>
      <c r="AK90" s="29">
        <v>0.3</v>
      </c>
      <c r="AL90" s="29">
        <v>0.3</v>
      </c>
      <c r="AM90" s="29">
        <v>0.3</v>
      </c>
      <c r="AN90" s="29">
        <v>0.3</v>
      </c>
      <c r="AO90" s="29">
        <v>0.3</v>
      </c>
      <c r="AP90" s="29">
        <v>0.3</v>
      </c>
      <c r="AQ90" s="29">
        <v>0.3</v>
      </c>
      <c r="AR90" s="29">
        <v>0.3</v>
      </c>
      <c r="AS90" s="29">
        <v>0.3</v>
      </c>
      <c r="AT90" s="28">
        <f t="shared" ref="AT90:AT92" si="180">AVERAGE(AG90:AS90)</f>
        <v>0.29999999999999993</v>
      </c>
      <c r="AU90" s="31"/>
      <c r="AV90" s="29">
        <v>0.3</v>
      </c>
      <c r="AW90" s="29">
        <v>0.3</v>
      </c>
      <c r="AX90" s="29">
        <v>0.3</v>
      </c>
      <c r="AY90" s="29">
        <v>0.3</v>
      </c>
      <c r="AZ90" s="29">
        <v>0.3</v>
      </c>
      <c r="BA90" s="29">
        <v>0.3</v>
      </c>
      <c r="BB90" s="29">
        <v>0.3</v>
      </c>
      <c r="BC90" s="29">
        <v>0.3</v>
      </c>
      <c r="BD90" s="29">
        <v>0.3</v>
      </c>
      <c r="BE90" s="29">
        <v>0.3</v>
      </c>
      <c r="BF90" s="29">
        <v>0.3</v>
      </c>
      <c r="BG90" s="29">
        <v>0.3</v>
      </c>
      <c r="BH90" s="28">
        <f t="shared" ref="BH90:BH92" si="181">AVERAGE(AU90:BG90)</f>
        <v>0.29999999999999993</v>
      </c>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row>
    <row r="91" spans="1:97" x14ac:dyDescent="0.3">
      <c r="A91" s="31"/>
      <c r="B91" s="31"/>
      <c r="C91" s="31"/>
      <c r="D91" s="59" t="s">
        <v>28</v>
      </c>
      <c r="E91" s="32" t="s">
        <v>35</v>
      </c>
      <c r="F91" s="27">
        <v>0.36</v>
      </c>
      <c r="G91" s="27">
        <v>0.27</v>
      </c>
      <c r="H91" s="27">
        <v>0.28000000000000003</v>
      </c>
      <c r="I91" s="27">
        <v>0.27</v>
      </c>
      <c r="J91" s="27">
        <v>0.38</v>
      </c>
      <c r="K91" s="27">
        <v>0.35</v>
      </c>
      <c r="L91" s="27">
        <v>0.23</v>
      </c>
      <c r="M91" s="27">
        <v>0.27</v>
      </c>
      <c r="N91" s="27">
        <v>0.24</v>
      </c>
      <c r="O91" s="27">
        <v>0.32</v>
      </c>
      <c r="P91" s="27">
        <v>0.19</v>
      </c>
      <c r="Q91" s="27">
        <v>0.28999999999999998</v>
      </c>
      <c r="R91" s="28">
        <f>IFERROR(AVERAGE(F91:Q91),0)</f>
        <v>0.28750000000000003</v>
      </c>
      <c r="S91" s="31"/>
      <c r="T91" s="27">
        <v>0.22</v>
      </c>
      <c r="U91" s="27">
        <v>0.21</v>
      </c>
      <c r="V91" s="27">
        <v>0.39</v>
      </c>
      <c r="W91" s="27">
        <v>0.39</v>
      </c>
      <c r="X91" s="27">
        <v>0.28999999999999998</v>
      </c>
      <c r="Y91" s="29">
        <v>0.3</v>
      </c>
      <c r="Z91" s="29">
        <v>0.3</v>
      </c>
      <c r="AA91" s="29">
        <v>0.3</v>
      </c>
      <c r="AB91" s="29">
        <v>0.3</v>
      </c>
      <c r="AC91" s="29">
        <v>0.3</v>
      </c>
      <c r="AD91" s="29">
        <v>0.3</v>
      </c>
      <c r="AE91" s="29">
        <v>0.3</v>
      </c>
      <c r="AF91" s="28">
        <f t="shared" si="179"/>
        <v>0.29999999999999993</v>
      </c>
      <c r="AG91" s="31"/>
      <c r="AH91" s="29">
        <v>0.3</v>
      </c>
      <c r="AI91" s="29">
        <v>0.3</v>
      </c>
      <c r="AJ91" s="29">
        <v>0.3</v>
      </c>
      <c r="AK91" s="29">
        <v>0.3</v>
      </c>
      <c r="AL91" s="29">
        <v>0.3</v>
      </c>
      <c r="AM91" s="29">
        <v>0.3</v>
      </c>
      <c r="AN91" s="29">
        <v>0.3</v>
      </c>
      <c r="AO91" s="29">
        <v>0.3</v>
      </c>
      <c r="AP91" s="29">
        <v>0.3</v>
      </c>
      <c r="AQ91" s="29">
        <v>0.3</v>
      </c>
      <c r="AR91" s="29">
        <v>0.3</v>
      </c>
      <c r="AS91" s="29">
        <v>0.3</v>
      </c>
      <c r="AT91" s="28">
        <f t="shared" si="180"/>
        <v>0.29999999999999993</v>
      </c>
      <c r="AU91" s="31"/>
      <c r="AV91" s="29">
        <v>0.3</v>
      </c>
      <c r="AW91" s="29">
        <v>0.3</v>
      </c>
      <c r="AX91" s="29">
        <v>0.3</v>
      </c>
      <c r="AY91" s="29">
        <v>0.3</v>
      </c>
      <c r="AZ91" s="29">
        <v>0.3</v>
      </c>
      <c r="BA91" s="29">
        <v>0.3</v>
      </c>
      <c r="BB91" s="29">
        <v>0.3</v>
      </c>
      <c r="BC91" s="29">
        <v>0.3</v>
      </c>
      <c r="BD91" s="29">
        <v>0.3</v>
      </c>
      <c r="BE91" s="29">
        <v>0.3</v>
      </c>
      <c r="BF91" s="29">
        <v>0.3</v>
      </c>
      <c r="BG91" s="29">
        <v>0.3</v>
      </c>
      <c r="BH91" s="28">
        <f t="shared" si="181"/>
        <v>0.29999999999999993</v>
      </c>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row>
    <row r="92" spans="1:97" x14ac:dyDescent="0.3">
      <c r="A92" s="31"/>
      <c r="B92" s="31"/>
      <c r="C92" s="31"/>
      <c r="D92" s="59" t="s">
        <v>29</v>
      </c>
      <c r="E92" s="32" t="s">
        <v>35</v>
      </c>
      <c r="F92" s="27">
        <v>0.28999999999999998</v>
      </c>
      <c r="G92" s="27">
        <v>0.32</v>
      </c>
      <c r="H92" s="27">
        <v>0.23</v>
      </c>
      <c r="I92" s="27">
        <v>0.19</v>
      </c>
      <c r="J92" s="27">
        <v>0.36</v>
      </c>
      <c r="K92" s="27">
        <v>0.27</v>
      </c>
      <c r="L92" s="27">
        <v>0.38</v>
      </c>
      <c r="M92" s="27">
        <v>0.33</v>
      </c>
      <c r="N92" s="27">
        <v>0.22</v>
      </c>
      <c r="O92" s="27">
        <v>0.33</v>
      </c>
      <c r="P92" s="27">
        <v>0.18</v>
      </c>
      <c r="Q92" s="27">
        <v>0.21</v>
      </c>
      <c r="R92" s="28">
        <f>IFERROR(AVERAGE(F92:Q92),0)</f>
        <v>0.27583333333333337</v>
      </c>
      <c r="S92" s="31"/>
      <c r="T92" s="27">
        <v>0.28000000000000003</v>
      </c>
      <c r="U92" s="27">
        <v>0.15</v>
      </c>
      <c r="V92" s="27">
        <v>0.4</v>
      </c>
      <c r="W92" s="27">
        <v>0.31</v>
      </c>
      <c r="X92" s="27">
        <v>0.21</v>
      </c>
      <c r="Y92" s="29">
        <v>0.3</v>
      </c>
      <c r="Z92" s="29">
        <v>0.3</v>
      </c>
      <c r="AA92" s="29">
        <v>0.3</v>
      </c>
      <c r="AB92" s="29">
        <v>0.3</v>
      </c>
      <c r="AC92" s="29">
        <v>0.3</v>
      </c>
      <c r="AD92" s="29">
        <v>0.3</v>
      </c>
      <c r="AE92" s="29">
        <v>0.3</v>
      </c>
      <c r="AF92" s="28">
        <f t="shared" si="179"/>
        <v>0.28749999999999992</v>
      </c>
      <c r="AG92" s="31"/>
      <c r="AH92" s="29">
        <v>0.3</v>
      </c>
      <c r="AI92" s="29">
        <v>0.3</v>
      </c>
      <c r="AJ92" s="29">
        <v>0.3</v>
      </c>
      <c r="AK92" s="29">
        <v>0.3</v>
      </c>
      <c r="AL92" s="29">
        <v>0.3</v>
      </c>
      <c r="AM92" s="29">
        <v>0.3</v>
      </c>
      <c r="AN92" s="29">
        <v>0.3</v>
      </c>
      <c r="AO92" s="29">
        <v>0.3</v>
      </c>
      <c r="AP92" s="29">
        <v>0.3</v>
      </c>
      <c r="AQ92" s="29">
        <v>0.3</v>
      </c>
      <c r="AR92" s="29">
        <v>0.3</v>
      </c>
      <c r="AS92" s="29">
        <v>0.3</v>
      </c>
      <c r="AT92" s="28">
        <f t="shared" si="180"/>
        <v>0.29999999999999993</v>
      </c>
      <c r="AU92" s="31"/>
      <c r="AV92" s="29">
        <v>0.3</v>
      </c>
      <c r="AW92" s="29">
        <v>0.3</v>
      </c>
      <c r="AX92" s="29">
        <v>0.3</v>
      </c>
      <c r="AY92" s="29">
        <v>0.3</v>
      </c>
      <c r="AZ92" s="29">
        <v>0.3</v>
      </c>
      <c r="BA92" s="29">
        <v>0.3</v>
      </c>
      <c r="BB92" s="29">
        <v>0.3</v>
      </c>
      <c r="BC92" s="29">
        <v>0.3</v>
      </c>
      <c r="BD92" s="29">
        <v>0.3</v>
      </c>
      <c r="BE92" s="29">
        <v>0.3</v>
      </c>
      <c r="BF92" s="29">
        <v>0.3</v>
      </c>
      <c r="BG92" s="29">
        <v>0.3</v>
      </c>
      <c r="BH92" s="28">
        <f t="shared" si="181"/>
        <v>0.29999999999999993</v>
      </c>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row>
    <row r="93" spans="1:97" s="31" customFormat="1" x14ac:dyDescent="0.3">
      <c r="D93" s="59"/>
      <c r="E93" s="32"/>
      <c r="F93" s="43"/>
      <c r="G93" s="43"/>
      <c r="H93" s="43"/>
      <c r="I93" s="43"/>
      <c r="J93" s="43"/>
      <c r="K93" s="43"/>
      <c r="L93" s="43"/>
      <c r="M93" s="43"/>
      <c r="N93" s="43"/>
      <c r="O93" s="43"/>
      <c r="P93" s="43"/>
      <c r="Q93" s="43"/>
      <c r="T93" s="43"/>
      <c r="U93" s="43"/>
      <c r="V93" s="43"/>
      <c r="W93" s="43"/>
      <c r="X93" s="43"/>
      <c r="Y93" s="39"/>
      <c r="Z93" s="39"/>
      <c r="AA93" s="39"/>
      <c r="AB93" s="39"/>
      <c r="AC93" s="39"/>
      <c r="AD93" s="39"/>
      <c r="AE93" s="39"/>
    </row>
    <row r="94" spans="1:97" x14ac:dyDescent="0.3">
      <c r="A94" s="31"/>
      <c r="B94" s="31"/>
      <c r="C94" s="31"/>
      <c r="D94" s="59" t="s">
        <v>14</v>
      </c>
      <c r="E94" s="32" t="s">
        <v>34</v>
      </c>
      <c r="F94" s="27">
        <v>0.11</v>
      </c>
      <c r="G94" s="27">
        <v>0.28000000000000003</v>
      </c>
      <c r="H94" s="27">
        <v>0.15</v>
      </c>
      <c r="I94" s="27">
        <v>0.1</v>
      </c>
      <c r="J94" s="27">
        <v>0.25</v>
      </c>
      <c r="K94" s="27">
        <v>0.1</v>
      </c>
      <c r="L94" s="27">
        <v>0.26</v>
      </c>
      <c r="M94" s="27">
        <v>0.28000000000000003</v>
      </c>
      <c r="N94" s="27">
        <v>0.31</v>
      </c>
      <c r="O94" s="27">
        <v>0.28999999999999998</v>
      </c>
      <c r="P94" s="27">
        <v>0.28999999999999998</v>
      </c>
      <c r="Q94" s="27">
        <v>0.24</v>
      </c>
      <c r="R94" s="28">
        <f>IFERROR(AVERAGE(F94:Q94),0)</f>
        <v>0.22166666666666668</v>
      </c>
      <c r="S94" s="31"/>
      <c r="T94" s="27">
        <v>0.14000000000000001</v>
      </c>
      <c r="U94" s="27">
        <v>0.33</v>
      </c>
      <c r="V94" s="27">
        <v>0.13</v>
      </c>
      <c r="W94" s="27">
        <v>0.25</v>
      </c>
      <c r="X94" s="27">
        <v>0.1</v>
      </c>
      <c r="Y94" s="29">
        <v>0.25</v>
      </c>
      <c r="Z94" s="29">
        <v>0.25</v>
      </c>
      <c r="AA94" s="29">
        <v>0.25</v>
      </c>
      <c r="AB94" s="29">
        <v>0.25</v>
      </c>
      <c r="AC94" s="29">
        <v>0.25</v>
      </c>
      <c r="AD94" s="29">
        <v>0.25</v>
      </c>
      <c r="AE94" s="29">
        <v>0.25</v>
      </c>
      <c r="AF94" s="28">
        <f t="shared" ref="AF94:AF96" si="182">AVERAGE(T94:AE94)</f>
        <v>0.22500000000000001</v>
      </c>
      <c r="AG94" s="31"/>
      <c r="AH94" s="29">
        <v>0.25</v>
      </c>
      <c r="AI94" s="29">
        <v>0.25</v>
      </c>
      <c r="AJ94" s="29">
        <v>0.25</v>
      </c>
      <c r="AK94" s="29">
        <v>0.25</v>
      </c>
      <c r="AL94" s="29">
        <v>0.25</v>
      </c>
      <c r="AM94" s="29">
        <v>0.25</v>
      </c>
      <c r="AN94" s="29">
        <v>0.25</v>
      </c>
      <c r="AO94" s="29">
        <v>0.25</v>
      </c>
      <c r="AP94" s="29">
        <v>0.25</v>
      </c>
      <c r="AQ94" s="29">
        <v>0.25</v>
      </c>
      <c r="AR94" s="29">
        <v>0.25</v>
      </c>
      <c r="AS94" s="29">
        <v>0.25</v>
      </c>
      <c r="AT94" s="28">
        <f t="shared" ref="AT94:AT96" si="183">AVERAGE(AG94:AS94)</f>
        <v>0.25</v>
      </c>
      <c r="AU94" s="31"/>
      <c r="AV94" s="29">
        <v>0.25</v>
      </c>
      <c r="AW94" s="29">
        <v>0.25</v>
      </c>
      <c r="AX94" s="29">
        <v>0.25</v>
      </c>
      <c r="AY94" s="29">
        <v>0.25</v>
      </c>
      <c r="AZ94" s="29">
        <v>0.25</v>
      </c>
      <c r="BA94" s="29">
        <v>0.25</v>
      </c>
      <c r="BB94" s="29">
        <v>0.25</v>
      </c>
      <c r="BC94" s="29">
        <v>0.25</v>
      </c>
      <c r="BD94" s="29">
        <v>0.25</v>
      </c>
      <c r="BE94" s="29">
        <v>0.25</v>
      </c>
      <c r="BF94" s="29">
        <v>0.25</v>
      </c>
      <c r="BG94" s="29">
        <v>0.25</v>
      </c>
      <c r="BH94" s="28">
        <f t="shared" ref="BH94:BH96" si="184">AVERAGE(AU94:BG94)</f>
        <v>0.25</v>
      </c>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row>
    <row r="95" spans="1:97" x14ac:dyDescent="0.3">
      <c r="A95" s="31"/>
      <c r="B95" s="31"/>
      <c r="C95" s="31"/>
      <c r="D95" s="59" t="s">
        <v>28</v>
      </c>
      <c r="E95" s="32" t="s">
        <v>34</v>
      </c>
      <c r="F95" s="27">
        <v>0.35</v>
      </c>
      <c r="G95" s="27">
        <v>0.21</v>
      </c>
      <c r="H95" s="27">
        <v>0.24</v>
      </c>
      <c r="I95" s="27">
        <v>0.1</v>
      </c>
      <c r="J95" s="27">
        <v>0.14000000000000001</v>
      </c>
      <c r="K95" s="27">
        <v>0.33</v>
      </c>
      <c r="L95" s="27">
        <v>0.26</v>
      </c>
      <c r="M95" s="27">
        <v>0.27</v>
      </c>
      <c r="N95" s="27">
        <v>0.28000000000000003</v>
      </c>
      <c r="O95" s="27">
        <v>0.18</v>
      </c>
      <c r="P95" s="27">
        <v>0.33</v>
      </c>
      <c r="Q95" s="27">
        <v>0.25</v>
      </c>
      <c r="R95" s="28">
        <f>IFERROR(AVERAGE(F95:Q95),0)</f>
        <v>0.24500000000000002</v>
      </c>
      <c r="S95" s="31"/>
      <c r="T95" s="27">
        <v>0.18</v>
      </c>
      <c r="U95" s="27">
        <v>0.34</v>
      </c>
      <c r="V95" s="27">
        <v>0.19</v>
      </c>
      <c r="W95" s="27">
        <v>0.15</v>
      </c>
      <c r="X95" s="27">
        <v>0.11</v>
      </c>
      <c r="Y95" s="29">
        <v>0.25</v>
      </c>
      <c r="Z95" s="29">
        <v>0.25</v>
      </c>
      <c r="AA95" s="29">
        <v>0.25</v>
      </c>
      <c r="AB95" s="29">
        <v>0.25</v>
      </c>
      <c r="AC95" s="29">
        <v>0.25</v>
      </c>
      <c r="AD95" s="29">
        <v>0.25</v>
      </c>
      <c r="AE95" s="29">
        <v>0.25</v>
      </c>
      <c r="AF95" s="28">
        <f t="shared" si="182"/>
        <v>0.22666666666666666</v>
      </c>
      <c r="AG95" s="31"/>
      <c r="AH95" s="29">
        <v>0.25</v>
      </c>
      <c r="AI95" s="29">
        <v>0.25</v>
      </c>
      <c r="AJ95" s="29">
        <v>0.25</v>
      </c>
      <c r="AK95" s="29">
        <v>0.25</v>
      </c>
      <c r="AL95" s="29">
        <v>0.25</v>
      </c>
      <c r="AM95" s="29">
        <v>0.25</v>
      </c>
      <c r="AN95" s="29">
        <v>0.25</v>
      </c>
      <c r="AO95" s="29">
        <v>0.25</v>
      </c>
      <c r="AP95" s="29">
        <v>0.25</v>
      </c>
      <c r="AQ95" s="29">
        <v>0.25</v>
      </c>
      <c r="AR95" s="29">
        <v>0.25</v>
      </c>
      <c r="AS95" s="29">
        <v>0.25</v>
      </c>
      <c r="AT95" s="28">
        <f t="shared" si="183"/>
        <v>0.25</v>
      </c>
      <c r="AU95" s="31"/>
      <c r="AV95" s="29">
        <v>0.25</v>
      </c>
      <c r="AW95" s="29">
        <v>0.25</v>
      </c>
      <c r="AX95" s="29">
        <v>0.25</v>
      </c>
      <c r="AY95" s="29">
        <v>0.25</v>
      </c>
      <c r="AZ95" s="29">
        <v>0.25</v>
      </c>
      <c r="BA95" s="29">
        <v>0.25</v>
      </c>
      <c r="BB95" s="29">
        <v>0.25</v>
      </c>
      <c r="BC95" s="29">
        <v>0.25</v>
      </c>
      <c r="BD95" s="29">
        <v>0.25</v>
      </c>
      <c r="BE95" s="29">
        <v>0.25</v>
      </c>
      <c r="BF95" s="29">
        <v>0.25</v>
      </c>
      <c r="BG95" s="29">
        <v>0.25</v>
      </c>
      <c r="BH95" s="28">
        <f t="shared" si="184"/>
        <v>0.25</v>
      </c>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row>
    <row r="96" spans="1:97" x14ac:dyDescent="0.3">
      <c r="A96" s="31"/>
      <c r="B96" s="31"/>
      <c r="C96" s="31"/>
      <c r="D96" s="59" t="s">
        <v>29</v>
      </c>
      <c r="E96" s="32" t="s">
        <v>34</v>
      </c>
      <c r="F96" s="27">
        <v>0.12</v>
      </c>
      <c r="G96" s="27">
        <v>0.14000000000000001</v>
      </c>
      <c r="H96" s="27">
        <v>0.28000000000000003</v>
      </c>
      <c r="I96" s="27">
        <v>0.33</v>
      </c>
      <c r="J96" s="27">
        <v>0.1</v>
      </c>
      <c r="K96" s="27">
        <v>0.13</v>
      </c>
      <c r="L96" s="27">
        <v>0.27</v>
      </c>
      <c r="M96" s="27">
        <v>0.16</v>
      </c>
      <c r="N96" s="27">
        <v>0.22</v>
      </c>
      <c r="O96" s="27">
        <v>0.14000000000000001</v>
      </c>
      <c r="P96" s="27">
        <v>0.31</v>
      </c>
      <c r="Q96" s="27">
        <v>0.28000000000000003</v>
      </c>
      <c r="R96" s="28">
        <f>IFERROR(AVERAGE(F96:Q96),0)</f>
        <v>0.20666666666666669</v>
      </c>
      <c r="S96" s="31"/>
      <c r="T96" s="27">
        <v>0.24</v>
      </c>
      <c r="U96" s="27">
        <v>0.17</v>
      </c>
      <c r="V96" s="27">
        <v>0.28999999999999998</v>
      </c>
      <c r="W96" s="27">
        <v>0.25</v>
      </c>
      <c r="X96" s="27">
        <v>0.3</v>
      </c>
      <c r="Y96" s="29">
        <v>0.25</v>
      </c>
      <c r="Z96" s="29">
        <v>0.25</v>
      </c>
      <c r="AA96" s="29">
        <v>0.25</v>
      </c>
      <c r="AB96" s="29">
        <v>0.25</v>
      </c>
      <c r="AC96" s="29">
        <v>0.25</v>
      </c>
      <c r="AD96" s="29">
        <v>0.25</v>
      </c>
      <c r="AE96" s="29">
        <v>0.25</v>
      </c>
      <c r="AF96" s="28">
        <f t="shared" si="182"/>
        <v>0.25</v>
      </c>
      <c r="AG96" s="31"/>
      <c r="AH96" s="29">
        <v>0.25</v>
      </c>
      <c r="AI96" s="29">
        <v>0.25</v>
      </c>
      <c r="AJ96" s="29">
        <v>0.25</v>
      </c>
      <c r="AK96" s="29">
        <v>0.25</v>
      </c>
      <c r="AL96" s="29">
        <v>0.25</v>
      </c>
      <c r="AM96" s="29">
        <v>0.25</v>
      </c>
      <c r="AN96" s="29">
        <v>0.25</v>
      </c>
      <c r="AO96" s="29">
        <v>0.25</v>
      </c>
      <c r="AP96" s="29">
        <v>0.25</v>
      </c>
      <c r="AQ96" s="29">
        <v>0.25</v>
      </c>
      <c r="AR96" s="29">
        <v>0.25</v>
      </c>
      <c r="AS96" s="29">
        <v>0.25</v>
      </c>
      <c r="AT96" s="28">
        <f t="shared" si="183"/>
        <v>0.25</v>
      </c>
      <c r="AU96" s="31"/>
      <c r="AV96" s="29">
        <v>0.25</v>
      </c>
      <c r="AW96" s="29">
        <v>0.25</v>
      </c>
      <c r="AX96" s="29">
        <v>0.25</v>
      </c>
      <c r="AY96" s="29">
        <v>0.25</v>
      </c>
      <c r="AZ96" s="29">
        <v>0.25</v>
      </c>
      <c r="BA96" s="29">
        <v>0.25</v>
      </c>
      <c r="BB96" s="29">
        <v>0.25</v>
      </c>
      <c r="BC96" s="29">
        <v>0.25</v>
      </c>
      <c r="BD96" s="29">
        <v>0.25</v>
      </c>
      <c r="BE96" s="29">
        <v>0.25</v>
      </c>
      <c r="BF96" s="29">
        <v>0.25</v>
      </c>
      <c r="BG96" s="29">
        <v>0.25</v>
      </c>
      <c r="BH96" s="28">
        <f t="shared" si="184"/>
        <v>0.25</v>
      </c>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row>
    <row r="97" spans="1:97" s="31" customFormat="1" x14ac:dyDescent="0.3">
      <c r="D97" s="59"/>
      <c r="E97" s="32"/>
    </row>
    <row r="98" spans="1:97" x14ac:dyDescent="0.3">
      <c r="A98" s="31"/>
      <c r="B98" s="31"/>
      <c r="C98" s="31"/>
      <c r="D98" s="59" t="s">
        <v>14</v>
      </c>
      <c r="E98" s="32" t="s">
        <v>36</v>
      </c>
      <c r="F98" s="23">
        <v>0</v>
      </c>
      <c r="G98" s="23">
        <v>4894.7808000000005</v>
      </c>
      <c r="H98" s="23">
        <v>5718.8879999999999</v>
      </c>
      <c r="I98" s="23">
        <v>2774.8890000000001</v>
      </c>
      <c r="J98" s="23">
        <v>8777.875</v>
      </c>
      <c r="K98" s="23">
        <v>2909.2040000000002</v>
      </c>
      <c r="L98" s="23">
        <v>6169.5659999999998</v>
      </c>
      <c r="M98" s="23">
        <v>13119.052800000001</v>
      </c>
      <c r="N98" s="23">
        <v>14952.019200000001</v>
      </c>
      <c r="O98" s="23">
        <v>6145.9583999999995</v>
      </c>
      <c r="P98" s="23">
        <v>5378.4472999999989</v>
      </c>
      <c r="Q98" s="23">
        <v>12604.204800000001</v>
      </c>
      <c r="R98" s="24">
        <f>SUM(F98:Q98)</f>
        <v>83444.885300000009</v>
      </c>
      <c r="S98" s="31"/>
      <c r="T98" s="23">
        <f t="shared" ref="T98:AD100" si="185">T85*T90*T94</f>
        <v>0</v>
      </c>
      <c r="U98" s="23">
        <f t="shared" si="185"/>
        <v>9308.2374</v>
      </c>
      <c r="V98" s="23">
        <f t="shared" si="185"/>
        <v>4913.8752000000004</v>
      </c>
      <c r="W98" s="23">
        <f t="shared" si="185"/>
        <v>12475.59</v>
      </c>
      <c r="X98" s="23">
        <f t="shared" si="185"/>
        <v>4732.6320000000005</v>
      </c>
      <c r="Y98" s="23">
        <f>Y85*Y90*Y94</f>
        <v>8647.7796874999985</v>
      </c>
      <c r="Z98" s="23">
        <f t="shared" ref="Z98:AE100" si="186">Z85*Z90*Z94</f>
        <v>8734.2574843750008</v>
      </c>
      <c r="AA98" s="23">
        <f t="shared" si="186"/>
        <v>12798.713937499999</v>
      </c>
      <c r="AB98" s="23">
        <f t="shared" si="186"/>
        <v>13058.147328125</v>
      </c>
      <c r="AC98" s="23">
        <f t="shared" si="186"/>
        <v>12798.713937499999</v>
      </c>
      <c r="AD98" s="23">
        <f t="shared" si="186"/>
        <v>8734.2574843750008</v>
      </c>
      <c r="AE98" s="23">
        <f t="shared" si="186"/>
        <v>12971.669531249998</v>
      </c>
      <c r="AF98" s="24">
        <f>SUM(T98:AE98)</f>
        <v>109173.873990625</v>
      </c>
      <c r="AG98" s="31"/>
      <c r="AH98" s="23">
        <f>AH85*AH90*AH94</f>
        <v>4410.3676406249997</v>
      </c>
      <c r="AI98" s="23">
        <f t="shared" ref="AH98:AR100" si="187">AI85*AI90*AI94</f>
        <v>13058.147328125</v>
      </c>
      <c r="AJ98" s="23">
        <f t="shared" si="187"/>
        <v>17209.081578124998</v>
      </c>
      <c r="AK98" s="23">
        <f t="shared" si="187"/>
        <v>17295.559374999997</v>
      </c>
      <c r="AL98" s="23">
        <f t="shared" si="187"/>
        <v>12971.669531249998</v>
      </c>
      <c r="AM98" s="23">
        <f t="shared" si="187"/>
        <v>14228.857661613341</v>
      </c>
      <c r="AN98" s="23">
        <f t="shared" si="187"/>
        <v>14299.421141702316</v>
      </c>
      <c r="AO98" s="23">
        <f t="shared" si="187"/>
        <v>16898.653740612594</v>
      </c>
      <c r="AP98" s="23">
        <f t="shared" si="187"/>
        <v>17827.595146151099</v>
      </c>
      <c r="AQ98" s="23">
        <f t="shared" si="187"/>
        <v>16898.653740612594</v>
      </c>
      <c r="AR98" s="23">
        <f t="shared" si="187"/>
        <v>14299.421141702316</v>
      </c>
      <c r="AS98" s="23">
        <v>17380.93</v>
      </c>
      <c r="AT98" s="24">
        <f t="shared" ref="AT98:AT100" si="188">SUM(AG98:AS98)</f>
        <v>176778.35802551924</v>
      </c>
      <c r="AU98" s="31"/>
      <c r="AV98" s="23">
        <f>AV85*AV90*AV94</f>
        <v>11263.616863071426</v>
      </c>
      <c r="AW98" s="23">
        <f t="shared" ref="AW98:BF98" si="189">AW85*AW90*AW94</f>
        <v>18181.840613071425</v>
      </c>
      <c r="AX98" s="23">
        <f t="shared" si="189"/>
        <v>22205.799172214287</v>
      </c>
      <c r="AY98" s="23">
        <f t="shared" si="189"/>
        <v>22274.981409714288</v>
      </c>
      <c r="AZ98" s="23">
        <f t="shared" si="189"/>
        <v>18815.869534714286</v>
      </c>
      <c r="BA98" s="23">
        <f t="shared" si="189"/>
        <v>20524.831198147818</v>
      </c>
      <c r="BB98" s="23">
        <f t="shared" si="189"/>
        <v>20581.281982218999</v>
      </c>
      <c r="BC98" s="23">
        <f t="shared" si="189"/>
        <v>23363.879220490078</v>
      </c>
      <c r="BD98" s="23">
        <f t="shared" si="189"/>
        <v>24107.032344920881</v>
      </c>
      <c r="BE98" s="23">
        <f t="shared" si="189"/>
        <v>23363.879220490078</v>
      </c>
      <c r="BF98" s="23">
        <f t="shared" si="189"/>
        <v>21987.704300504713</v>
      </c>
      <c r="BG98" s="23">
        <f t="shared" ref="BG98" si="190">BG85*BG90*BG94</f>
        <v>23749.702788000002</v>
      </c>
      <c r="BH98" s="24">
        <f t="shared" ref="BH98:BH100" si="191">SUM(AU98:BG98)</f>
        <v>250420.41864755828</v>
      </c>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row>
    <row r="99" spans="1:97" x14ac:dyDescent="0.3">
      <c r="A99" s="31"/>
      <c r="B99" s="31"/>
      <c r="C99" s="31"/>
      <c r="D99" s="59" t="s">
        <v>28</v>
      </c>
      <c r="E99" s="32" t="s">
        <v>36</v>
      </c>
      <c r="F99" s="23">
        <v>54102.383999999991</v>
      </c>
      <c r="G99" s="23">
        <v>25652.780999999999</v>
      </c>
      <c r="H99" s="23">
        <v>22045.3632</v>
      </c>
      <c r="I99" s="23">
        <v>6270.0750000000007</v>
      </c>
      <c r="J99" s="23">
        <v>18936.0612</v>
      </c>
      <c r="K99" s="23">
        <v>40653.689999999995</v>
      </c>
      <c r="L99" s="23">
        <v>14453.420800000002</v>
      </c>
      <c r="M99" s="23">
        <v>25009.292700000005</v>
      </c>
      <c r="N99" s="23">
        <v>30402.624000000003</v>
      </c>
      <c r="O99" s="23">
        <v>25868.16</v>
      </c>
      <c r="P99" s="23">
        <v>10554.291000000001</v>
      </c>
      <c r="Q99" s="23">
        <v>31624.862499999999</v>
      </c>
      <c r="R99" s="24">
        <f>SUM(F99:Q99)</f>
        <v>305573.00539999997</v>
      </c>
      <c r="S99" s="31"/>
      <c r="T99" s="23">
        <f t="shared" si="185"/>
        <v>27986.666400000002</v>
      </c>
      <c r="U99" s="23">
        <f t="shared" si="185"/>
        <v>41332.031999999999</v>
      </c>
      <c r="V99" s="23">
        <f t="shared" si="185"/>
        <v>36047.056499999999</v>
      </c>
      <c r="W99" s="23">
        <f t="shared" si="185"/>
        <v>40702.896000000001</v>
      </c>
      <c r="X99" s="23">
        <f t="shared" si="185"/>
        <v>19130.717099999998</v>
      </c>
      <c r="Y99" s="23">
        <f t="shared" si="185"/>
        <v>45609.619198611101</v>
      </c>
      <c r="Z99" s="23">
        <f t="shared" si="185"/>
        <v>39535.247187159715</v>
      </c>
      <c r="AA99" s="23">
        <f t="shared" si="185"/>
        <v>45526.692618249996</v>
      </c>
      <c r="AB99" s="23">
        <f t="shared" si="185"/>
        <v>47579.125482187483</v>
      </c>
      <c r="AC99" s="23">
        <f t="shared" si="185"/>
        <v>55851.051873208329</v>
      </c>
      <c r="AD99" s="23">
        <f t="shared" si="185"/>
        <v>35430.381459284719</v>
      </c>
      <c r="AE99" s="23">
        <f t="shared" si="186"/>
        <v>49652.289991215264</v>
      </c>
      <c r="AF99" s="24">
        <f>SUM(T99:AE99)</f>
        <v>484383.77580991661</v>
      </c>
      <c r="AG99" s="31"/>
      <c r="AH99" s="23">
        <f t="shared" si="187"/>
        <v>78427.813376520819</v>
      </c>
      <c r="AI99" s="23">
        <f t="shared" si="187"/>
        <v>70155.886985499994</v>
      </c>
      <c r="AJ99" s="23">
        <f t="shared" si="187"/>
        <v>60287.62392252776</v>
      </c>
      <c r="AK99" s="23">
        <f t="shared" si="187"/>
        <v>76292.453932222212</v>
      </c>
      <c r="AL99" s="23">
        <f t="shared" si="187"/>
        <v>64475.416230763876</v>
      </c>
      <c r="AM99" s="23">
        <f t="shared" si="187"/>
        <v>75259.231604885746</v>
      </c>
      <c r="AN99" s="23">
        <f t="shared" si="187"/>
        <v>73826.758421059712</v>
      </c>
      <c r="AO99" s="23">
        <f t="shared" si="187"/>
        <v>78372.490260166538</v>
      </c>
      <c r="AP99" s="23">
        <f t="shared" si="187"/>
        <v>78659.208532064615</v>
      </c>
      <c r="AQ99" s="23">
        <f t="shared" si="187"/>
        <v>81758.974362760302</v>
      </c>
      <c r="AR99" s="23">
        <f t="shared" si="187"/>
        <v>69441.911446540049</v>
      </c>
      <c r="AS99" s="23">
        <v>79700.45</v>
      </c>
      <c r="AT99" s="24">
        <f t="shared" si="188"/>
        <v>886658.21907501156</v>
      </c>
      <c r="AU99" s="31"/>
      <c r="AV99" s="23">
        <f t="shared" ref="AV99:BF100" si="192">AV86*AV91*AV95</f>
        <v>104661.04772433599</v>
      </c>
      <c r="AW99" s="23">
        <f t="shared" si="192"/>
        <v>99712.998484274387</v>
      </c>
      <c r="AX99" s="23">
        <f t="shared" si="192"/>
        <v>93567.696740249186</v>
      </c>
      <c r="AY99" s="23">
        <f t="shared" si="192"/>
        <v>107455.16257732597</v>
      </c>
      <c r="AZ99" s="23">
        <f t="shared" si="192"/>
        <v>99848.27985443623</v>
      </c>
      <c r="BA99" s="23">
        <f t="shared" si="192"/>
        <v>109819.9847148336</v>
      </c>
      <c r="BB99" s="23">
        <f t="shared" si="192"/>
        <v>110001.52538016807</v>
      </c>
      <c r="BC99" s="23">
        <f t="shared" si="192"/>
        <v>115294.66758930415</v>
      </c>
      <c r="BD99" s="23">
        <f t="shared" si="192"/>
        <v>117393.54962303369</v>
      </c>
      <c r="BE99" s="23">
        <f t="shared" si="192"/>
        <v>121602.21732586141</v>
      </c>
      <c r="BF99" s="23">
        <f t="shared" si="192"/>
        <v>113620.31569190022</v>
      </c>
      <c r="BG99" s="23">
        <f t="shared" ref="BG99" si="193">BG86*BG91*BG95</f>
        <v>123831.13339152813</v>
      </c>
      <c r="BH99" s="24">
        <f t="shared" si="191"/>
        <v>1316808.5790972512</v>
      </c>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row>
    <row r="100" spans="1:97" x14ac:dyDescent="0.3">
      <c r="A100" s="31"/>
      <c r="B100" s="31"/>
      <c r="C100" s="31"/>
      <c r="D100" s="59" t="s">
        <v>29</v>
      </c>
      <c r="E100" s="32" t="s">
        <v>36</v>
      </c>
      <c r="F100" s="23">
        <v>12609.362399999998</v>
      </c>
      <c r="G100" s="23">
        <v>6420.2880000000014</v>
      </c>
      <c r="H100" s="23">
        <v>15524.264000000003</v>
      </c>
      <c r="I100" s="23">
        <v>7861.8276000000005</v>
      </c>
      <c r="J100" s="23">
        <v>9331.344000000001</v>
      </c>
      <c r="K100" s="23">
        <v>12946.529700000001</v>
      </c>
      <c r="L100" s="23">
        <v>20748.592800000002</v>
      </c>
      <c r="M100" s="23">
        <v>8298.5760000000009</v>
      </c>
      <c r="N100" s="23">
        <v>6267.9936000000007</v>
      </c>
      <c r="O100" s="23">
        <v>17024.931000000004</v>
      </c>
      <c r="P100" s="23">
        <v>14748.832799999998</v>
      </c>
      <c r="Q100" s="23">
        <v>20766.101999999999</v>
      </c>
      <c r="R100" s="24">
        <f>SUM(F100:Q100)</f>
        <v>152548.64390000002</v>
      </c>
      <c r="S100" s="31"/>
      <c r="T100" s="23">
        <f t="shared" si="185"/>
        <v>19313.280000000002</v>
      </c>
      <c r="U100" s="23">
        <f t="shared" si="185"/>
        <v>9073.41</v>
      </c>
      <c r="V100" s="23">
        <f t="shared" si="185"/>
        <v>41886.207999999999</v>
      </c>
      <c r="W100" s="23">
        <f t="shared" si="185"/>
        <v>26129.125</v>
      </c>
      <c r="X100" s="23">
        <f t="shared" si="185"/>
        <v>25712.567999999999</v>
      </c>
      <c r="Y100" s="23">
        <f t="shared" si="185"/>
        <v>29429.94589969908</v>
      </c>
      <c r="Z100" s="23">
        <f t="shared" si="185"/>
        <v>18367.851578287038</v>
      </c>
      <c r="AA100" s="23">
        <f t="shared" si="185"/>
        <v>25538.317034108801</v>
      </c>
      <c r="AB100" s="23">
        <f t="shared" si="185"/>
        <v>27098.151916840281</v>
      </c>
      <c r="AC100" s="23">
        <f t="shared" si="185"/>
        <v>32668.990783738423</v>
      </c>
      <c r="AD100" s="23">
        <f t="shared" si="185"/>
        <v>28618.195093379632</v>
      </c>
      <c r="AE100" s="23">
        <f t="shared" si="186"/>
        <v>34061.700500462961</v>
      </c>
      <c r="AF100" s="24">
        <f>SUM(T100:AE100)</f>
        <v>317897.74380651623</v>
      </c>
      <c r="AG100" s="31"/>
      <c r="AH100" s="23">
        <f t="shared" si="187"/>
        <v>34236.784007708338</v>
      </c>
      <c r="AI100" s="23">
        <f t="shared" si="187"/>
        <v>30345.155142118052</v>
      </c>
      <c r="AJ100" s="23">
        <f t="shared" si="187"/>
        <v>45338.670035312498</v>
      </c>
      <c r="AK100" s="23">
        <f t="shared" si="187"/>
        <v>31785.614906273149</v>
      </c>
      <c r="AL100" s="23">
        <f t="shared" si="187"/>
        <v>52413.635396273145</v>
      </c>
      <c r="AM100" s="23">
        <f t="shared" si="187"/>
        <v>45627.597500606877</v>
      </c>
      <c r="AN100" s="23">
        <f t="shared" si="187"/>
        <v>38733.187208933516</v>
      </c>
      <c r="AO100" s="23">
        <f t="shared" si="187"/>
        <v>44263.74065772938</v>
      </c>
      <c r="AP100" s="23">
        <f t="shared" si="187"/>
        <v>44647.964481757917</v>
      </c>
      <c r="AQ100" s="23">
        <f t="shared" si="187"/>
        <v>47306.989779347867</v>
      </c>
      <c r="AR100" s="23">
        <f t="shared" si="187"/>
        <v>45820.368154033175</v>
      </c>
      <c r="AS100" s="23">
        <v>51154.02</v>
      </c>
      <c r="AT100" s="24">
        <f t="shared" si="188"/>
        <v>511673.72727009386</v>
      </c>
      <c r="AU100" s="31"/>
      <c r="AV100" s="23">
        <f t="shared" si="192"/>
        <v>52790.207097856262</v>
      </c>
      <c r="AW100" s="23">
        <f t="shared" si="192"/>
        <v>50582.848188151191</v>
      </c>
      <c r="AX100" s="23">
        <f t="shared" si="192"/>
        <v>63105.901410298218</v>
      </c>
      <c r="AY100" s="23">
        <f t="shared" si="192"/>
        <v>53362.630015102877</v>
      </c>
      <c r="AZ100" s="23">
        <f t="shared" si="192"/>
        <v>70280.597602758236</v>
      </c>
      <c r="BA100" s="23">
        <f t="shared" si="192"/>
        <v>66229.655452321575</v>
      </c>
      <c r="BB100" s="23">
        <f t="shared" si="192"/>
        <v>61680.127030271724</v>
      </c>
      <c r="BC100" s="23">
        <f t="shared" si="192"/>
        <v>66822.070325787849</v>
      </c>
      <c r="BD100" s="23">
        <f t="shared" si="192"/>
        <v>68363.932316713152</v>
      </c>
      <c r="BE100" s="23">
        <f t="shared" si="192"/>
        <v>71266.083654288654</v>
      </c>
      <c r="BF100" s="23">
        <f t="shared" si="192"/>
        <v>71348.686194726237</v>
      </c>
      <c r="BG100" s="23">
        <f t="shared" ref="BG100" si="194">BG87*BG92*BG96</f>
        <v>76339.624705535709</v>
      </c>
      <c r="BH100" s="24">
        <f t="shared" si="191"/>
        <v>772172.36399381177</v>
      </c>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row>
    <row r="101" spans="1:97" s="38" customFormat="1" x14ac:dyDescent="0.3">
      <c r="A101" s="35"/>
      <c r="B101" s="35"/>
      <c r="C101" s="35"/>
      <c r="D101" s="60"/>
      <c r="E101" s="37" t="s">
        <v>15</v>
      </c>
      <c r="F101" s="26">
        <v>66711.746399999989</v>
      </c>
      <c r="G101" s="26">
        <v>36967.849800000004</v>
      </c>
      <c r="H101" s="26">
        <v>43288.515200000002</v>
      </c>
      <c r="I101" s="26">
        <v>16906.7916</v>
      </c>
      <c r="J101" s="26">
        <v>37045.280200000001</v>
      </c>
      <c r="K101" s="26">
        <v>56509.423699999992</v>
      </c>
      <c r="L101" s="26">
        <v>41371.579600000005</v>
      </c>
      <c r="M101" s="26">
        <v>46426.921500000011</v>
      </c>
      <c r="N101" s="26">
        <v>51622.636800000007</v>
      </c>
      <c r="O101" s="26">
        <v>49039.049400000004</v>
      </c>
      <c r="P101" s="26">
        <v>30681.571100000001</v>
      </c>
      <c r="Q101" s="26">
        <v>64995.169300000001</v>
      </c>
      <c r="R101" s="26">
        <f>SUM(F101:Q101)</f>
        <v>541566.53460000001</v>
      </c>
      <c r="S101" s="31"/>
      <c r="T101" s="26">
        <f t="shared" ref="T101:AE101" si="195">SUM(T98:T100)</f>
        <v>47299.946400000001</v>
      </c>
      <c r="U101" s="26">
        <f t="shared" si="195"/>
        <v>59713.679399999994</v>
      </c>
      <c r="V101" s="26">
        <f t="shared" si="195"/>
        <v>82847.1397</v>
      </c>
      <c r="W101" s="26">
        <f t="shared" si="195"/>
        <v>79307.611000000004</v>
      </c>
      <c r="X101" s="26">
        <f t="shared" si="195"/>
        <v>49575.917099999999</v>
      </c>
      <c r="Y101" s="26">
        <f t="shared" si="195"/>
        <v>83687.344785810186</v>
      </c>
      <c r="Z101" s="26">
        <f t="shared" si="195"/>
        <v>66637.356249821751</v>
      </c>
      <c r="AA101" s="26">
        <f t="shared" si="195"/>
        <v>83863.723589858797</v>
      </c>
      <c r="AB101" s="26">
        <f t="shared" si="195"/>
        <v>87735.424727152771</v>
      </c>
      <c r="AC101" s="26">
        <f t="shared" si="195"/>
        <v>101318.75659444675</v>
      </c>
      <c r="AD101" s="26">
        <f t="shared" si="195"/>
        <v>72782.834037039356</v>
      </c>
      <c r="AE101" s="26">
        <f t="shared" si="195"/>
        <v>96685.660022928219</v>
      </c>
      <c r="AF101" s="26">
        <f>SUM(T101:AE101)</f>
        <v>911455.39360705786</v>
      </c>
      <c r="AG101" s="31"/>
      <c r="AH101" s="26">
        <f t="shared" ref="AH101:AS101" si="196">SUM(AH98:AH100)</f>
        <v>117074.96502485416</v>
      </c>
      <c r="AI101" s="26">
        <f t="shared" si="196"/>
        <v>113559.18945574304</v>
      </c>
      <c r="AJ101" s="26">
        <f t="shared" si="196"/>
        <v>122835.37553596526</v>
      </c>
      <c r="AK101" s="26">
        <f t="shared" si="196"/>
        <v>125373.62821349537</v>
      </c>
      <c r="AL101" s="26">
        <f t="shared" si="196"/>
        <v>129860.72115828702</v>
      </c>
      <c r="AM101" s="26">
        <f t="shared" si="196"/>
        <v>135115.68676710594</v>
      </c>
      <c r="AN101" s="26">
        <f t="shared" si="196"/>
        <v>126859.36677169555</v>
      </c>
      <c r="AO101" s="26">
        <f t="shared" si="196"/>
        <v>139534.88465850853</v>
      </c>
      <c r="AP101" s="26">
        <f t="shared" si="196"/>
        <v>141134.76815997364</v>
      </c>
      <c r="AQ101" s="26">
        <f t="shared" si="196"/>
        <v>145964.61788272078</v>
      </c>
      <c r="AR101" s="26">
        <f t="shared" si="196"/>
        <v>129561.70074227554</v>
      </c>
      <c r="AS101" s="26">
        <f t="shared" si="196"/>
        <v>148235.4</v>
      </c>
      <c r="AT101" s="26">
        <f>SUM(AG101:AS101)</f>
        <v>1575110.3043706245</v>
      </c>
      <c r="AU101" s="35"/>
      <c r="AV101" s="26">
        <f t="shared" ref="AV101:BG101" si="197">SUM(AV98:AV100)</f>
        <v>168714.87168526367</v>
      </c>
      <c r="AW101" s="26">
        <f t="shared" si="197"/>
        <v>168477.687285497</v>
      </c>
      <c r="AX101" s="26">
        <f t="shared" si="197"/>
        <v>178879.39732276171</v>
      </c>
      <c r="AY101" s="26">
        <f t="shared" si="197"/>
        <v>183092.77400214315</v>
      </c>
      <c r="AZ101" s="26">
        <f t="shared" si="197"/>
        <v>188944.74699190876</v>
      </c>
      <c r="BA101" s="26">
        <f t="shared" si="197"/>
        <v>196574.47136530298</v>
      </c>
      <c r="BB101" s="26">
        <f t="shared" si="197"/>
        <v>192262.93439265879</v>
      </c>
      <c r="BC101" s="26">
        <f t="shared" si="197"/>
        <v>205480.61713558208</v>
      </c>
      <c r="BD101" s="26">
        <f t="shared" si="197"/>
        <v>209864.51428466773</v>
      </c>
      <c r="BE101" s="26">
        <f t="shared" si="197"/>
        <v>216232.18020064011</v>
      </c>
      <c r="BF101" s="26">
        <f t="shared" si="197"/>
        <v>206956.70618713117</v>
      </c>
      <c r="BG101" s="26">
        <f t="shared" si="197"/>
        <v>223920.46088506383</v>
      </c>
      <c r="BH101" s="26">
        <f>SUM(AU101:BG101)</f>
        <v>2339401.3617386208</v>
      </c>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row>
    <row r="102" spans="1:97" s="31" customFormat="1" x14ac:dyDescent="0.3">
      <c r="D102" s="59"/>
      <c r="E102" s="32"/>
      <c r="R102" s="35"/>
      <c r="AF102" s="35"/>
      <c r="AT102" s="35"/>
      <c r="BH102" s="35"/>
    </row>
    <row r="103" spans="1:97" s="38" customFormat="1" x14ac:dyDescent="0.3">
      <c r="A103" s="35"/>
      <c r="B103" s="35"/>
      <c r="C103" s="35"/>
      <c r="D103" s="60"/>
      <c r="E103" s="37" t="s">
        <v>37</v>
      </c>
      <c r="F103" s="26">
        <v>858433.74639999995</v>
      </c>
      <c r="G103" s="26">
        <v>699943.84979999997</v>
      </c>
      <c r="H103" s="26">
        <v>771262.51520000002</v>
      </c>
      <c r="I103" s="26">
        <v>445670.7916</v>
      </c>
      <c r="J103" s="26">
        <v>792636.28020000004</v>
      </c>
      <c r="K103" s="26">
        <v>853894.42370000004</v>
      </c>
      <c r="L103" s="26">
        <v>564392.57960000006</v>
      </c>
      <c r="M103" s="26">
        <v>693077.92150000005</v>
      </c>
      <c r="N103" s="26">
        <v>784272.63679999998</v>
      </c>
      <c r="O103" s="26">
        <v>999100.04940000002</v>
      </c>
      <c r="P103" s="26">
        <v>527280.57110000006</v>
      </c>
      <c r="Q103" s="26">
        <v>992569.16929999995</v>
      </c>
      <c r="R103" s="26">
        <f>SUM(F103:Q103)</f>
        <v>8982534.534599999</v>
      </c>
      <c r="S103" s="31"/>
      <c r="T103" s="26">
        <f t="shared" ref="T103:X103" si="198">T88+T101</f>
        <v>1041433.9464</v>
      </c>
      <c r="U103" s="26">
        <f t="shared" si="198"/>
        <v>1128731.6794</v>
      </c>
      <c r="V103" s="26">
        <f t="shared" si="198"/>
        <v>1166644.1396999999</v>
      </c>
      <c r="W103" s="26">
        <f t="shared" si="198"/>
        <v>1243555.611</v>
      </c>
      <c r="X103" s="26">
        <f t="shared" si="198"/>
        <v>1188882.9171</v>
      </c>
      <c r="Y103" s="26">
        <f>Y88+Y101</f>
        <v>1199518.6085966127</v>
      </c>
      <c r="Z103" s="26">
        <f t="shared" ref="Z103:AE103" si="199">Z88+Z101</f>
        <v>955135.43958077847</v>
      </c>
      <c r="AA103" s="26">
        <f t="shared" si="199"/>
        <v>1202046.7047879759</v>
      </c>
      <c r="AB103" s="26">
        <f t="shared" si="199"/>
        <v>1257541.0877558563</v>
      </c>
      <c r="AC103" s="26">
        <f t="shared" si="199"/>
        <v>1452235.5111870703</v>
      </c>
      <c r="AD103" s="26">
        <f t="shared" si="199"/>
        <v>1043220.6211975639</v>
      </c>
      <c r="AE103" s="26">
        <f t="shared" si="199"/>
        <v>1385827.7936619713</v>
      </c>
      <c r="AF103" s="26">
        <f>SUM(T103:AE103)</f>
        <v>14264774.06036783</v>
      </c>
      <c r="AG103" s="31"/>
      <c r="AH103" s="26">
        <f t="shared" ref="AH103:AS103" si="200">AH88+AH101</f>
        <v>1678074.4986895761</v>
      </c>
      <c r="AI103" s="26">
        <f t="shared" si="200"/>
        <v>1627681.7155323168</v>
      </c>
      <c r="AJ103" s="26">
        <f t="shared" si="200"/>
        <v>1760640.3826821686</v>
      </c>
      <c r="AK103" s="26">
        <f t="shared" si="200"/>
        <v>1797022.0043934337</v>
      </c>
      <c r="AL103" s="26">
        <f t="shared" si="200"/>
        <v>1861337.0032687807</v>
      </c>
      <c r="AM103" s="26">
        <f t="shared" si="200"/>
        <v>1936658.1769951854</v>
      </c>
      <c r="AN103" s="26">
        <f t="shared" si="200"/>
        <v>1818317.5903943027</v>
      </c>
      <c r="AO103" s="26">
        <f t="shared" si="200"/>
        <v>2000000.013438622</v>
      </c>
      <c r="AP103" s="26">
        <f t="shared" si="200"/>
        <v>2022931.676959622</v>
      </c>
      <c r="AQ103" s="26">
        <f t="shared" si="200"/>
        <v>2092159.5229856642</v>
      </c>
      <c r="AR103" s="26">
        <f t="shared" si="200"/>
        <v>1857051.0439726161</v>
      </c>
      <c r="AS103" s="26">
        <f t="shared" si="200"/>
        <v>2124707.48</v>
      </c>
      <c r="AT103" s="26">
        <f t="shared" ref="AT103" si="201">SUM(AG103:AS103)</f>
        <v>22576581.109312288</v>
      </c>
      <c r="AU103" s="35"/>
      <c r="AV103" s="26">
        <f t="shared" ref="AV103:BG103" si="202">AV88+AV101</f>
        <v>2418246.4941554461</v>
      </c>
      <c r="AW103" s="26">
        <f t="shared" si="202"/>
        <v>2414846.8510921234</v>
      </c>
      <c r="AX103" s="26">
        <f t="shared" si="202"/>
        <v>2563938.0282929176</v>
      </c>
      <c r="AY103" s="26">
        <f t="shared" si="202"/>
        <v>2624329.7606973848</v>
      </c>
      <c r="AZ103" s="26">
        <f t="shared" si="202"/>
        <v>2708208.0402173586</v>
      </c>
      <c r="BA103" s="26">
        <f t="shared" si="202"/>
        <v>2817567.4229026763</v>
      </c>
      <c r="BB103" s="26">
        <f t="shared" si="202"/>
        <v>2755768.7262947764</v>
      </c>
      <c r="BC103" s="26">
        <f t="shared" si="202"/>
        <v>2945222.178943343</v>
      </c>
      <c r="BD103" s="26">
        <f t="shared" si="202"/>
        <v>3008058.0380802373</v>
      </c>
      <c r="BE103" s="26">
        <f t="shared" si="202"/>
        <v>3099327.9162091757</v>
      </c>
      <c r="BF103" s="26">
        <f t="shared" si="202"/>
        <v>2966379.4553488805</v>
      </c>
      <c r="BG103" s="26">
        <f t="shared" si="202"/>
        <v>3209526.6060192483</v>
      </c>
      <c r="BH103" s="26">
        <f t="shared" ref="BH103" si="203">SUM(AU103:BG103)</f>
        <v>33531419.518253569</v>
      </c>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row>
    <row r="104" spans="1:97" s="31" customFormat="1" x14ac:dyDescent="0.3">
      <c r="D104" s="59"/>
      <c r="E104" s="32"/>
      <c r="R104" s="35"/>
      <c r="AF104" s="35"/>
      <c r="AT104" s="35"/>
      <c r="BH104" s="35"/>
    </row>
    <row r="105" spans="1:97" s="38" customFormat="1" x14ac:dyDescent="0.3">
      <c r="A105" s="35"/>
      <c r="B105" s="35"/>
      <c r="C105" s="35"/>
      <c r="D105" s="60"/>
      <c r="E105" s="37" t="s">
        <v>39</v>
      </c>
      <c r="F105" s="26">
        <v>528972.06990251911</v>
      </c>
      <c r="G105" s="26">
        <v>545332.03082733927</v>
      </c>
      <c r="H105" s="26">
        <v>562197.96992509207</v>
      </c>
      <c r="I105" s="26">
        <v>579585.5360052496</v>
      </c>
      <c r="J105" s="26">
        <v>597510.86186108203</v>
      </c>
      <c r="K105" s="26">
        <v>615990.57923822897</v>
      </c>
      <c r="L105" s="26">
        <v>635041.83426621545</v>
      </c>
      <c r="M105" s="26">
        <v>654682.30336723244</v>
      </c>
      <c r="N105" s="26">
        <v>674930.20965694066</v>
      </c>
      <c r="O105" s="26">
        <v>695804.33985251619</v>
      </c>
      <c r="P105" s="26">
        <v>717324.0617036249</v>
      </c>
      <c r="Q105" s="26">
        <v>739509.34196249989</v>
      </c>
      <c r="R105" s="26">
        <f>SUM(F105:Q105)</f>
        <v>7546881.138568541</v>
      </c>
      <c r="S105" s="35"/>
      <c r="T105" s="26">
        <f>T103/24+Q103/12+P103/12+O103/12+N103/12+M103/12+L103/12+K103/12+J103/12+I103/12+H103/12+G103/12+F103/24</f>
        <v>756169.55288333318</v>
      </c>
      <c r="U105" s="26">
        <f>U103/24+T103/12+Q103/12+P103/12+O103/12+N103/12+M103/12+L103/12+K103/12+J103/12+I103/12+H103/12+G103/24</f>
        <v>781660.72078333341</v>
      </c>
      <c r="V105" s="26">
        <f>V103/24+U103/12+T103/12+Q103/12+P103/12+O103/12+N103/12+M103/12+L103/12+K103/12+J103/12+I103/12+H103/24</f>
        <v>816001.11470416666</v>
      </c>
      <c r="W105" s="26">
        <f>W103/24+V103/12+U103/12+T103/12+Q103/12+P103/12+O103/12+N103/12+M103/12+L103/12+K103/12+J103/12+I103/24</f>
        <v>865720.5498666669</v>
      </c>
      <c r="X105" s="26">
        <f>X103/24+W103/12+V103/12+U103/12+T103/12+Q103/12+P103/12+O103/12+N103/12+M103/12+L103/12+K103/12+J103/24</f>
        <v>915476.02721249999</v>
      </c>
      <c r="Y105" s="26">
        <f>Y103/24+X103/12+W103/12+V103/12+U103/12+T103/12+Q103/12+P103/12+O103/12+N103/12+M103/12+L103/12+K103/24</f>
        <v>946387.31145402545</v>
      </c>
      <c r="Z105" s="26">
        <f>Z103/24+Y103/12+X103/12+W103/12+V103/12+U103/12+T103/12+Q103/12+P103/12+O103/12+N103/12+M103/12+L103/24</f>
        <v>977069.27165725024</v>
      </c>
      <c r="AA105" s="26">
        <f>AA103/24+Z103/12+Y103/12+X103/12+W103/12+V103/12+U103/12+T103/12+Q103/12+P103/12+O103/12+N103/12+M103/24</f>
        <v>1014557.2567934484</v>
      </c>
      <c r="AB105" s="26">
        <f>AB103/24+AA103/12+Z103/12+Y103/12+X103/12+W103/12+V103/12+U103/12+T103/12+Q103/12+P103/12+O103/12+N103/24</f>
        <v>1055483.8082202745</v>
      </c>
      <c r="AC105" s="26">
        <f>AC103/24+AB103/12+AA103/12+Z103/12+Y103/12+X103/12+W103/12+V103/12+U103/12+T103/12+Q103/12+P103/12+O103/24</f>
        <v>1094083.97125123</v>
      </c>
      <c r="AD105" s="26">
        <f>AD103/24+AC103/12+AB103/12+AA103/12+Z103/12+Y103/12+X103/12+W103/12+V103/12+U103/12+T103/12+Q103/12+P103/24</f>
        <v>1134462.1175797563</v>
      </c>
      <c r="AE105" s="26">
        <f>AE103/24+AD103/12+AC103/12+AB103/12+AA103/12+Z103/12+Y103/12+X103/12+W103/12+V103/12+U103/12+T103/12+Q103/24</f>
        <v>1172345.3956822369</v>
      </c>
      <c r="AF105" s="26">
        <f>SUM(T105:AE105)</f>
        <v>11529417.098088222</v>
      </c>
      <c r="AG105" s="31"/>
      <c r="AH105" s="26">
        <f>AH103/24+AE103/12+AD103/12+AC103/12+AB103/12+AA103/12+Z103/12+Y103/12+X103/12+W103/12+V103/12+U103/12+T103/24</f>
        <v>1215257.8613760513</v>
      </c>
      <c r="AI105" s="26">
        <f>AI103/24+AH103/12+AE103/12+AD103/12+AC103/12+AB103/12+AA103/12+Z103/12+Y103/12+X103/12+W103/12+V103/12+U103/24</f>
        <v>1262574.1358936301</v>
      </c>
      <c r="AJ105" s="26">
        <f>AJ103/24+AI103/12+AH103/12+AE103/12+AD103/12+AC103/12+AB103/12+AA103/12+Z103/12+Y103/12+X103/12+W103/12+V103/24</f>
        <v>1308113.5641900671</v>
      </c>
      <c r="AK105" s="26">
        <f>AK103/24+AJ103/12+AI103/12+AH103/12+AE103/12+AD103/12+AC103/12+AB103/12+AA103/12+Z103/12+Y103/12+X103/12+W103/24</f>
        <v>1355924.507372384</v>
      </c>
      <c r="AL105" s="26">
        <f>AL103/24+AK103/12+AJ103/12+AI103/12+AH103/12+AE103/12+AD103/12+AC103/12+AB103/12+AA103/12+Z103/12+Y103/12+X103/24</f>
        <v>1407004.5273541429</v>
      </c>
      <c r="AM105" s="26">
        <f>AM103/24+AL103/12+AK103/12+AJ103/12+AI103/12+AH103/12+AE103/12+AD103/12+AC103/12+AB103/12+AA103/12+Z103/12+Y103/24</f>
        <v>1465737.5962944492</v>
      </c>
      <c r="AN105" s="26">
        <f>AN103/24+AM103/12+AL103/12+AK103/12+AJ103/12+AI103/12+AH103/12+AE103/12+AD103/12+AC103/12+AB103/12+AA103/12+Z103/24</f>
        <v>1532417.6679282864</v>
      </c>
      <c r="AO105" s="26">
        <f>AO103/24+AN103/12+AM103/12+AL103/12+AK103/12+AJ103/12+AI103/12+AH103/12+AE103/12+AD103/12+AC103/12+AB103/12+AA103/24</f>
        <v>1601631.6454059605</v>
      </c>
      <c r="AP105" s="26">
        <f>AP103/24+AO103/12+AN103/12+AM103/12+AL103/12+AK103/12+AJ103/12+AI103/12+AH103/12+AE103/12+AD103/12+AC103/12+AB103/24</f>
        <v>1666770.9744832276</v>
      </c>
      <c r="AQ105" s="26">
        <f>AQ103/24+AP103/12+AO103/12+AN103/12+AM103/12+AL103/12+AK103/12+AJ103/12+AI103/12+AH103/12+AE103/12+AD103/12+AC103/24</f>
        <v>1725325.7495249927</v>
      </c>
      <c r="AR105" s="26">
        <f>AR103/24+AQ103/12+AP103/12+AO103/12+AN103/12+AM103/12+AL103/12+AK103/12+AJ103/12+AI103/12+AH103/12+AE103/12+AD103/24</f>
        <v>1785898.8509655613</v>
      </c>
      <c r="AS105" s="26">
        <f>AS103/24+AR103/12+AQ103/12+AP103/12+AO103/12+AN103/12+AM103/12+AL103/12+AK103/12+AJ103/12+AI103/12+AF103/12+AE103/24</f>
        <v>2899486.7356517939</v>
      </c>
      <c r="AT105" s="26">
        <f t="shared" ref="AT105" si="204">SUM(AG105:AS105)</f>
        <v>19226143.816440545</v>
      </c>
      <c r="AU105" s="35"/>
      <c r="AV105" s="26">
        <f>AV103/24+AS103/12+AR103/12+AQ103/12+AP103/12+AO103/12+AN103/12+AM103/12+AL103/12+AK103/12+AJ103/12+AI103/12+AH103/24</f>
        <v>1912222.2589204353</v>
      </c>
      <c r="AW105" s="26">
        <f>AW103/24+AV103/12+AS103/12+AR103/12+AQ103/12+AP103/12+AO103/12+AN103/12+AM103/12+AL103/12+AK103/12+AJ103/12+AI103/24</f>
        <v>1975861.306046505</v>
      </c>
      <c r="AX105" s="26">
        <f>AX103/24+AW103/12+AV103/12+AS103/12+AR103/12+AQ103/12+AP103/12+AO103/12+AN103/12+AM103/12+AL103/12+AK103/12+AJ103/24</f>
        <v>2042130.5885952781</v>
      </c>
      <c r="AY105" s="26">
        <f>AY103/24+AX103/12+AW103/12+AV103/12+AS103/12+AR103/12+AQ103/12+AP103/12+AO103/12+AN103/12+AM103/12+AL103/12+AK103/24</f>
        <v>2110072.4803417241</v>
      </c>
      <c r="AZ105" s="26">
        <f>AZ103/24+AY103/12+AX103/12+AW103/12+AV103/12+AS103/12+AR103/12+AQ103/12+AP103/12+AO103/12+AN103/12+AM103/12+AL103/24</f>
        <v>2179829.9300605799</v>
      </c>
      <c r="BA105" s="26">
        <f>BA103/24+AZ103/12+AY103/12+AX103/12+AW103/12+AV103/12+AS103/12+AR103/12+AQ103/12+AP103/12+AO103/12+AN103/12+AM103/24</f>
        <v>2251820.7751795826</v>
      </c>
      <c r="BB105" s="26">
        <f>BB103/24+BA103/12+AZ103/12+AY103/12+AX103/12+AW103/12+AV103/12+AS103/12+AR103/12+AQ103/12+AP103/12+AO103/12+AN103/24</f>
        <v>2327585.7910882477</v>
      </c>
      <c r="BC105" s="26">
        <f>BC103/24+BB103/12+BA103/12+AZ103/12+AY103/12+AX103/12+AW103/12+AV103/12+AS103/12+AR103/12+AQ103/12+AP103/12+AO103/24</f>
        <v>2406030.5119801308</v>
      </c>
      <c r="BD105" s="26">
        <f>BD103/24+BC103/12+BB103/12+BA103/12+AZ103/12+AY103/12+AX103/12+AW103/12+AV103/12+AS103/12+AR103/12+AQ103/12+AP103/24</f>
        <v>2486461.7005895195</v>
      </c>
      <c r="BE105" s="26">
        <f>BE103/24+BD103/12+BC103/12+BB103/12+BA103/12+AZ103/12+AY103/12+AX103/12+AW103/12+AV103/12+AS103/12+AR103/12+AQ103/24</f>
        <v>2569473.9820205248</v>
      </c>
      <c r="BF105" s="26">
        <f>BF103/24+BE103/12+BD103/12+BC103/12+BB103/12+BA103/12+AZ103/12+AY103/12+AX103/12+AW103/12+AV103/12+AS103/12+AR103/24</f>
        <v>2657661.3488788493</v>
      </c>
      <c r="BG105" s="26">
        <f>BG103/24+BF103/12+BE103/12+BD103/12+BC103/12+BB103/12+BA103/12+AZ103/12+AY103/12+AX103/12+AW103/12+AT103/12+AS103/24</f>
        <v>4428945.3808667324</v>
      </c>
      <c r="BH105" s="26">
        <f t="shared" ref="BH105" si="205">SUM(AU105:BG105)</f>
        <v>29348096.054568104</v>
      </c>
      <c r="BI105" s="35"/>
      <c r="BJ105" s="35"/>
      <c r="BK105" s="35"/>
      <c r="BL105" s="35"/>
      <c r="BM105" s="35"/>
      <c r="BN105" s="35"/>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row>
    <row r="106" spans="1:97" s="35" customFormat="1" x14ac:dyDescent="0.3">
      <c r="D106" s="60"/>
      <c r="E106" s="37"/>
      <c r="AG106" s="31"/>
    </row>
    <row r="107" spans="1:97" s="38" customFormat="1" x14ac:dyDescent="0.3">
      <c r="A107" s="35"/>
      <c r="B107" s="35"/>
      <c r="C107" s="35"/>
      <c r="D107" s="60"/>
      <c r="E107" s="37" t="s">
        <v>38</v>
      </c>
      <c r="F107" s="26">
        <v>3290733.0655409414</v>
      </c>
      <c r="G107" s="26">
        <v>3392508.3149906616</v>
      </c>
      <c r="H107" s="26">
        <v>3497431.2525676927</v>
      </c>
      <c r="I107" s="26">
        <v>3605599.2294512298</v>
      </c>
      <c r="J107" s="26">
        <v>3717112.6076816805</v>
      </c>
      <c r="K107" s="26">
        <v>3832074.8532800833</v>
      </c>
      <c r="L107" s="26">
        <v>3950592.6322475085</v>
      </c>
      <c r="M107" s="26">
        <v>4072775.9095335142</v>
      </c>
      <c r="N107" s="26">
        <v>4198738.0510654785</v>
      </c>
      <c r="O107" s="26">
        <v>4328595.9289334826</v>
      </c>
      <c r="P107" s="26">
        <v>4462470.0298283324</v>
      </c>
      <c r="Q107" s="26">
        <v>4600484.5668333322</v>
      </c>
      <c r="R107" s="26">
        <f>Q107</f>
        <v>4600484.5668333322</v>
      </c>
      <c r="S107" s="35"/>
      <c r="T107" s="26">
        <f>T103*23/24+Q103*21/24+P103*19/24+O103*17/24+N103*15/24+M103*13/24+L103*11/24+K103*9/24+J103*7/24+I103*5/24+H103*3/24+G103*1/24</f>
        <v>4885748.9603500003</v>
      </c>
      <c r="U107" s="26">
        <f>U103*23/24+T103*21/24+Q103*19/24+P103*17/24+O103*15/24+N103*13/24+M103*11/24+L103*9/24+K103*7/24+J103*5/24+I103*3/24+H103*1/24</f>
        <v>5232819.9189666659</v>
      </c>
      <c r="V107" s="26">
        <f>V103*23/24+U103*21/24+T103*19/24+Q103*17/24+P103*15/24+O103*13/24+N103*11/24+M103*9/24+L103*7/24+K103*5/24+J103*3/24+I103*1/24</f>
        <v>5583462.9439624995</v>
      </c>
      <c r="W107" s="26">
        <f>W103*23/24+V103*21/24+U103*19/24+T103*17/24+Q103*15/24+P103*13/24+O103*11/24+N103*9/24+M103*7/24+L103*5/24+K103*3/24+J103*1/24</f>
        <v>5961298.005095833</v>
      </c>
      <c r="X107" s="26">
        <f>X103*23/24+W103*21/24+V103*19/24+U103*17/24+T103*15/24+Q103*13/24+P103*11/24+O103*9/24+N103*7/24+M103*5/24+L103*3/24+K103*1/24</f>
        <v>6234704.8949833326</v>
      </c>
      <c r="Y107" s="26">
        <f>Y103*23/24+X103*21/24+W103*19/24+V103*17/24+U103*15/24+T103*13/24+Q103*11/24+P103*9/24+O103*7/24+N103*5/24+M103*3/24+L103*1/24</f>
        <v>6487836.1921259193</v>
      </c>
      <c r="Z107" s="26">
        <f>Z103*23/24+Y103*21/24+X103*19/24+W103*17/24+V103*15/24+U103*13/24+T103*11/24+Q103*9/24+P103*7/24+O103*5/24+N103*3/24+M103*1/24</f>
        <v>6465902.360049447</v>
      </c>
      <c r="AA107" s="26">
        <f>AA103*23/24+Z103*21/24+Y103*19/24+X103*17/24+W103*15/24+V103*13/24+U103*11/24+T103*9/24+Q103*7/24+P103*5/24+O103*3/24+N103*1/24</f>
        <v>6653391.8080439763</v>
      </c>
      <c r="AB107" s="26">
        <f>AB103*23/24+AA103*21/24+Z103*19/24+Y103*17/24+X103*15/24+W103*13/24+V103*11/24+U103*9/24+T103*7/24+Q103*5/24+P103*3/24+O103*1/24</f>
        <v>6855449.0875795567</v>
      </c>
      <c r="AC107" s="26">
        <f>AC103*23/24+AB103*21/24+AA103*19/24+Z103*17/24+Y103*15/24+X103*13/24+W103*11/24+V103*9/24+U103*7/24+T103*5/24+Q103*3/24+P103*1/24</f>
        <v>7213600.6275153989</v>
      </c>
      <c r="AD107" s="26">
        <f>AD103*23/24+AC103*21/24+AB103*19/24+AA103*17/24+Z103*15/24+Y103*13/24+X103*11/24+W103*9/24+V103*7/24+U103*5/24+T103*3/24+Q103*1/24</f>
        <v>7122359.1311332062</v>
      </c>
      <c r="AE107" s="26">
        <f>AE103*23/24+AD103*21/24+AC103*19/24+AB103*17/24+AA103*15/24+Z103*13/24+Y103*11/24+X103*9/24+W103*7/24+V103*5/24+U103*3/24+T103*1/24</f>
        <v>7335841.5291129397</v>
      </c>
      <c r="AF107" s="26">
        <f>AE107</f>
        <v>7335841.5291129397</v>
      </c>
      <c r="AG107" s="31"/>
      <c r="AH107" s="26">
        <f>AH103*23/24+AE103*21/24+AD103*19/24+AC103*17/24+AB103*15/24+AA103*13/24+Z103*11/24+Y103*9/24+X103*7/24+W103*5/24+V103*3/24+U103*1/24</f>
        <v>7798658.1664264658</v>
      </c>
      <c r="AI107" s="26">
        <f>AI103*23/24+AH103*21/24+AE103*19/24+AD103*17/24+AC103*15/24+AB103*13/24+AA103*11/24+Z103*9/24+Y103*7/24+X103*5/24+W103*3/24+V103*1/24</f>
        <v>8163765.7460651509</v>
      </c>
      <c r="AJ107" s="26">
        <f>AJ103*23/24+AI103*21/24+AH103*19/24+AE103*17/24+AD103*15/24+AC103*13/24+AB103*11/24+AA103*9/24+Z103*7/24+Y103*5/24+X103*3/24+W103*1/24</f>
        <v>8616292.5645572525</v>
      </c>
      <c r="AK107" s="26">
        <f>AK103*23/24+AJ103*21/24+AI103*19/24+AH103*17/24+AE103*15/24+AD103*13/24+AC103*11/24+AB103*9/24+AA103*7/24+Z103*5/24+Y103*3/24+X103*1/24</f>
        <v>9057390.0615783017</v>
      </c>
      <c r="AL107" s="26">
        <f>AL103*23/24+AK103*21/24+AJ103*19/24+AI103*17/24+AH103*15/24+AE103*13/24+AD103*11/24+AC103*9/24+AB103*7/24+AA103*5/24+Z103*3/24+Y103*1/24</f>
        <v>9511722.5374929421</v>
      </c>
      <c r="AM107" s="26">
        <f>AM103*23/24+AL103*21/24+AK103*19/24+AJ103*17/24+AI103*15/24+AH103*13/24+AE103*11/24+AD103*9/24+AC103*7/24+AB103*5/24+AA103*3/24+Z103*1/24</f>
        <v>9982643.1181936748</v>
      </c>
      <c r="AN107" s="26">
        <f>AN103*23/24+AM103*21/24+AL103*19/24+AK103*17/24+AJ103*15/24+AI103*13/24+AH103*11/24+AE103*9/24+AD103*7/24+AC103*5/24+AB103*3/24+AA103*1/24</f>
        <v>10268543.040659694</v>
      </c>
      <c r="AO107" s="26">
        <f>AO103*23/24+AN103*21/24+AM103*19/24+AL103*17/24+AK103*15/24+AJ103*13/24+AI103*11/24+AH103*9/24+AE103*7/24+AD103*5/24+AC103*3/24+AB103*1/24</f>
        <v>10666911.408692356</v>
      </c>
      <c r="AP107" s="26">
        <f>AP103*23/24+AO103*21/24+AN103*19/24+AM103*17/24+AL103*15/24+AK103*13/24+AJ103*11/24+AI103*9/24+AH103*7/24+AE103*5/24+AD103*3/24+AC103*1/24</f>
        <v>11023072.11116875</v>
      </c>
      <c r="AQ107" s="26">
        <f>AQ103*23/24+AP103*21/24+AO103*19/24+AN103*17/24+AM103*15/24+AL103*13/24+AK103*11/24+AJ103*9/24+AI103*7/24+AH103*5/24+AE103*3/24+AD103*1/24</f>
        <v>11389905.884629421</v>
      </c>
      <c r="AR107" s="26">
        <f>AR103*23/24+AQ103*21/24+AP103*19/24+AO103*17/24+AN103*15/24+AM103*13/24+AL103*11/24+AK103*9/24+AJ103*7/24+AI103*5/24+AH103*3/24+AE103*1/24</f>
        <v>11461058.077636477</v>
      </c>
      <c r="AS107" s="26">
        <f>AS103*23/24+AR103*21/24+AQ103*19/24+AP103*17/24+AO103*15/24+AN103*13/24+AM103*11/24+AL103*9/24+AK103*7/24+AJ103*5/24+AI103*3/24+AF103*1/24</f>
        <v>12259616.267194459</v>
      </c>
      <c r="AT107" s="26">
        <f t="shared" ref="AT107" si="206">SUM(AG107:AS107)</f>
        <v>120199578.98429497</v>
      </c>
      <c r="AU107" s="35"/>
      <c r="AV107" s="26">
        <f>AV103*23/24+AS103*21/24+AR103*19/24+AQ103*17/24+AP103*15/24+AO103*13/24+AN103*11/24+AM103*9/24+AL103*7/24+AK103*5/24+AJ103*3/24+AI103*1/24</f>
        <v>12241194.687359545</v>
      </c>
      <c r="AW107" s="26">
        <f>AW103*23/24+AV103*21/24+AS103*19/24+AR103*17/24+AQ103*15/24+AP103*13/24+AO103*11/24+AN103*9/24+AM103*7/24+AL103*5/24+AK103*3/24+AJ103*1/24</f>
        <v>12680180.232405165</v>
      </c>
      <c r="AX107" s="26">
        <f>AX103*23/24+AW103*21/24+AV103*19/24+AS103*17/24+AR103*15/24+AQ103*13/24+AP103*11/24+AO103*9/24+AN103*7/24+AM103*5/24+AL103*3/24+AK103*1/24</f>
        <v>13201987.672102807</v>
      </c>
      <c r="AY107" s="26">
        <f>AY103*23/24+AX103*21/24+AW103*19/24+AV103*17/24+AS103*15/24+AR103*13/24+AQ103*11/24+AP103*9/24+AO103*7/24+AN103*5/24+AM103*3/24+AL103*1/24</f>
        <v>13716244.952458467</v>
      </c>
      <c r="AZ107" s="26">
        <f>AZ103*23/24+AY103*21/24+AX103*19/24+AW103*17/24+AV103*15/24+AS103*13/24+AR103*11/24+AQ103*9/24+AP103*7/24+AO103*5/24+AN103*3/24+AM103*1/24</f>
        <v>14244623.062615242</v>
      </c>
      <c r="BA107" s="26">
        <f>BA103*23/24+AZ103*21/24+AY103*19/24+AX103*17/24+AW103*15/24+AV103*13/24+AS103*11/24+AR103*9/24+AQ103*7/24+AP103*5/24+AO103*3/24+AN103*1/24</f>
        <v>14810369.710338341</v>
      </c>
      <c r="BB107" s="26">
        <f>BB103*23/24+BA103*21/24+AZ103*19/24+AY103*17/24+AX103*15/24+AW103*13/24+AV103*11/24+AS103*9/24+AR103*7/24+AQ103*5/24+AP103*3/24+AO103*1/24</f>
        <v>15238552.645544866</v>
      </c>
      <c r="BC107" s="26">
        <f>BC103*23/24+BB103*21/24+BA103*19/24+AZ103*17/24+AY103*15/24+AX103*13/24+AW103*11/24+AV103*9/24+AS103*7/24+AR103*5/24+AQ103*3/24+AP103*1/24</f>
        <v>15777744.31250808</v>
      </c>
      <c r="BD107" s="26">
        <f>BD103*23/24+BC103*21/24+BB103*19/24+BA103*17/24+AZ103*15/24+AY103*13/24+AX103*11/24+AW103*9/24+AV103*7/24+AS103*5/24+AR103*3/24+AQ103*1/24</f>
        <v>16299340.649998795</v>
      </c>
      <c r="BE107" s="26">
        <f>BE103*23/24+BD103*21/24+BC103*19/24+BB103*17/24+BA103*15/24+AZ103*13/24+AY103*11/24+AX103*9/24+AW103*7/24+AV103*5/24+AS103*3/24+AR103*1/24</f>
        <v>16829194.584187448</v>
      </c>
      <c r="BF107" s="26">
        <f>BF103*23/24+BE103*21/24+BD103*19/24+BC103*17/24+BB103*15/24+BA103*13/24+AZ103*11/24+AY103*9/24+AX103*7/24+AW103*5/24+AV103*3/24+AS103*1/24</f>
        <v>17137912.690657478</v>
      </c>
      <c r="BG107" s="26">
        <f>BG103*23/24+BF103*21/24+BE103*19/24+BD103*17/24+BC103*15/24+BB103*13/24+BA103*11/24+AZ103*9/24+AY103*7/24+AX103*5/24+AW103*3/24+AT103*1/24</f>
        <v>18438285.7427046</v>
      </c>
      <c r="BH107" s="26">
        <f t="shared" ref="BH107" si="207">SUM(AU107:BG107)</f>
        <v>180615630.94288084</v>
      </c>
      <c r="BI107" s="35"/>
      <c r="BJ107" s="35"/>
      <c r="BK107" s="35"/>
      <c r="BL107" s="35"/>
      <c r="BM107" s="35"/>
      <c r="BN107" s="35"/>
      <c r="BO107" s="35"/>
      <c r="BP107" s="35"/>
      <c r="BQ107" s="35"/>
      <c r="BR107" s="35"/>
      <c r="BS107" s="35"/>
      <c r="BT107" s="35"/>
      <c r="BU107" s="35"/>
      <c r="BV107" s="35"/>
      <c r="BW107" s="35"/>
      <c r="BX107" s="35"/>
      <c r="BY107" s="35"/>
      <c r="BZ107" s="35"/>
      <c r="CA107" s="35"/>
      <c r="CB107" s="35"/>
      <c r="CC107" s="35"/>
      <c r="CD107" s="35"/>
      <c r="CE107" s="35"/>
      <c r="CF107" s="35"/>
      <c r="CG107" s="35"/>
      <c r="CH107" s="35"/>
      <c r="CI107" s="35"/>
      <c r="CJ107" s="35"/>
      <c r="CK107" s="35"/>
      <c r="CL107" s="35"/>
      <c r="CM107" s="35"/>
      <c r="CN107" s="35"/>
      <c r="CO107" s="35"/>
      <c r="CP107" s="35"/>
      <c r="CQ107" s="35"/>
      <c r="CR107" s="35"/>
      <c r="CS107" s="35"/>
    </row>
    <row r="108" spans="1:97" s="31" customFormat="1" x14ac:dyDescent="0.3">
      <c r="D108" s="59"/>
      <c r="E108" s="32"/>
      <c r="R108" s="35"/>
      <c r="AF108" s="35"/>
      <c r="AT108" s="35"/>
      <c r="BH108" s="35"/>
    </row>
    <row r="109" spans="1:97" s="31" customFormat="1" x14ac:dyDescent="0.3">
      <c r="D109" s="59"/>
      <c r="E109" s="32"/>
      <c r="R109" s="35"/>
      <c r="S109" s="35"/>
      <c r="T109" s="35"/>
      <c r="AF109" s="35"/>
      <c r="AT109" s="35"/>
      <c r="BH109" s="35"/>
    </row>
    <row r="110" spans="1:97" s="40" customFormat="1" ht="14" thickBot="1" x14ac:dyDescent="0.35">
      <c r="D110" s="61"/>
      <c r="E110" s="41"/>
      <c r="R110" s="44"/>
      <c r="S110" s="44"/>
      <c r="T110" s="44"/>
      <c r="AF110" s="44"/>
      <c r="AG110" s="44"/>
      <c r="AH110" s="44"/>
      <c r="AT110" s="44"/>
      <c r="BH110" s="44"/>
    </row>
    <row r="111" spans="1:97" s="31" customFormat="1" x14ac:dyDescent="0.3">
      <c r="B111" s="63" t="s">
        <v>15</v>
      </c>
      <c r="C111" s="63"/>
      <c r="D111" s="66"/>
      <c r="E111" s="32"/>
      <c r="R111" s="35"/>
      <c r="S111" s="35"/>
      <c r="T111" s="35"/>
      <c r="AF111" s="35"/>
      <c r="AG111" s="35"/>
      <c r="AH111" s="35"/>
      <c r="AT111" s="35"/>
      <c r="BH111" s="35"/>
    </row>
    <row r="112" spans="1:97" s="31" customFormat="1" x14ac:dyDescent="0.3">
      <c r="D112" s="59"/>
      <c r="E112" s="32"/>
      <c r="R112" s="35"/>
      <c r="AF112" s="35"/>
      <c r="AT112" s="35"/>
      <c r="BH112" s="35"/>
    </row>
    <row r="113" spans="1:97" s="38" customFormat="1" x14ac:dyDescent="0.3">
      <c r="A113" s="35"/>
      <c r="B113" s="35"/>
      <c r="C113" s="35"/>
      <c r="D113" s="59" t="s">
        <v>14</v>
      </c>
      <c r="E113" s="32" t="s">
        <v>40</v>
      </c>
      <c r="F113" s="23">
        <v>20</v>
      </c>
      <c r="G113" s="23">
        <v>21</v>
      </c>
      <c r="H113" s="23">
        <v>22</v>
      </c>
      <c r="I113" s="23">
        <v>23</v>
      </c>
      <c r="J113" s="23">
        <v>24</v>
      </c>
      <c r="K113" s="23">
        <v>24</v>
      </c>
      <c r="L113" s="23">
        <v>25</v>
      </c>
      <c r="M113" s="23">
        <v>26</v>
      </c>
      <c r="N113" s="23">
        <v>26</v>
      </c>
      <c r="O113" s="23">
        <v>27</v>
      </c>
      <c r="P113" s="23">
        <v>28</v>
      </c>
      <c r="Q113" s="23">
        <v>29</v>
      </c>
      <c r="R113" s="24">
        <f>Q113</f>
        <v>29</v>
      </c>
      <c r="S113" s="35"/>
      <c r="T113" s="23">
        <v>29</v>
      </c>
      <c r="U113" s="23">
        <v>30</v>
      </c>
      <c r="V113" s="23">
        <v>31</v>
      </c>
      <c r="W113" s="23">
        <v>33</v>
      </c>
      <c r="X113" s="23">
        <v>33</v>
      </c>
      <c r="Y113" s="23">
        <f t="shared" ref="Y113:AE115" si="208">Y53</f>
        <v>34.290753968253966</v>
      </c>
      <c r="Z113" s="23">
        <f t="shared" si="208"/>
        <v>35.577827380952378</v>
      </c>
      <c r="AA113" s="23">
        <f t="shared" si="208"/>
        <v>36.52603373015873</v>
      </c>
      <c r="AB113" s="23">
        <f t="shared" si="208"/>
        <v>37.629079365079363</v>
      </c>
      <c r="AC113" s="23">
        <f t="shared" si="208"/>
        <v>38.577285714285715</v>
      </c>
      <c r="AD113" s="23">
        <f t="shared" si="208"/>
        <v>39.864359126984127</v>
      </c>
      <c r="AE113" s="23">
        <f t="shared" si="208"/>
        <v>40.971085317460314</v>
      </c>
      <c r="AF113" s="24">
        <f>AE113</f>
        <v>40.971085317460314</v>
      </c>
      <c r="AG113" s="31"/>
      <c r="AH113" s="23">
        <f t="shared" ref="AH113:AR115" si="209">AH53</f>
        <v>42.608067460317457</v>
      </c>
      <c r="AI113" s="23">
        <f t="shared" si="209"/>
        <v>43.876994047619043</v>
      </c>
      <c r="AJ113" s="23">
        <f t="shared" si="209"/>
        <v>45.135134920634918</v>
      </c>
      <c r="AK113" s="23">
        <f t="shared" si="209"/>
        <v>46.389595238095232</v>
      </c>
      <c r="AL113" s="23">
        <f t="shared" si="209"/>
        <v>47.828083333333325</v>
      </c>
      <c r="AM113" s="23">
        <f t="shared" si="209"/>
        <v>49.378945574294526</v>
      </c>
      <c r="AN113" s="23">
        <f t="shared" si="209"/>
        <v>50.926804584160045</v>
      </c>
      <c r="AO113" s="23">
        <f t="shared" si="209"/>
        <v>52.529919387951935</v>
      </c>
      <c r="AP113" s="23">
        <f t="shared" si="209"/>
        <v>54.093497795414457</v>
      </c>
      <c r="AQ113" s="23">
        <f t="shared" si="209"/>
        <v>55.696612599206347</v>
      </c>
      <c r="AR113" s="23">
        <f t="shared" si="209"/>
        <v>57.57623351383377</v>
      </c>
      <c r="AS113" s="23">
        <v>69.12</v>
      </c>
      <c r="AT113" s="24">
        <f>AS113</f>
        <v>69.12</v>
      </c>
      <c r="AU113" s="35"/>
      <c r="AV113" s="23">
        <f t="shared" ref="AV113:BF115" si="210">AV53</f>
        <v>61.035384704309962</v>
      </c>
      <c r="AW113" s="23">
        <f t="shared" si="210"/>
        <v>62.665813672563928</v>
      </c>
      <c r="AX113" s="23">
        <f t="shared" si="210"/>
        <v>64.27228073605599</v>
      </c>
      <c r="AY113" s="23">
        <f t="shared" si="210"/>
        <v>65.621388672563938</v>
      </c>
      <c r="AZ113" s="23">
        <f t="shared" si="210"/>
        <v>67.283691053516321</v>
      </c>
      <c r="BA113" s="23">
        <f t="shared" si="210"/>
        <v>68.865367811673281</v>
      </c>
      <c r="BB113" s="23">
        <f t="shared" si="210"/>
        <v>70.594381327160491</v>
      </c>
      <c r="BC113" s="23">
        <f t="shared" si="210"/>
        <v>72.19211709656085</v>
      </c>
      <c r="BD113" s="23">
        <f t="shared" si="210"/>
        <v>73.904792288084209</v>
      </c>
      <c r="BE113" s="23">
        <f t="shared" si="210"/>
        <v>75.65252805748456</v>
      </c>
      <c r="BF113" s="23">
        <f>BF53</f>
        <v>77.615189192019386</v>
      </c>
      <c r="BG113" s="23">
        <f>BG53</f>
        <v>79.494722525352714</v>
      </c>
      <c r="BH113" s="24">
        <f>BG113</f>
        <v>79.494722525352714</v>
      </c>
      <c r="BI113" s="35"/>
      <c r="BJ113" s="35"/>
      <c r="BK113" s="35"/>
      <c r="BL113" s="35"/>
      <c r="BM113" s="35"/>
      <c r="BN113" s="35"/>
      <c r="BO113" s="35"/>
      <c r="BP113" s="35"/>
      <c r="BQ113" s="35"/>
      <c r="BR113" s="35"/>
      <c r="BS113" s="35"/>
      <c r="BT113" s="35"/>
      <c r="BU113" s="35"/>
      <c r="BV113" s="35"/>
      <c r="BW113" s="35"/>
      <c r="BX113" s="35"/>
      <c r="BY113" s="35"/>
      <c r="BZ113" s="35"/>
      <c r="CA113" s="35"/>
      <c r="CB113" s="35"/>
      <c r="CC113" s="35"/>
      <c r="CD113" s="35"/>
      <c r="CE113" s="35"/>
      <c r="CF113" s="35"/>
      <c r="CG113" s="35"/>
      <c r="CH113" s="35"/>
      <c r="CI113" s="35"/>
      <c r="CJ113" s="35"/>
      <c r="CK113" s="35"/>
      <c r="CL113" s="35"/>
      <c r="CM113" s="35"/>
      <c r="CN113" s="35"/>
      <c r="CO113" s="35"/>
      <c r="CP113" s="35"/>
      <c r="CQ113" s="35"/>
      <c r="CR113" s="35"/>
      <c r="CS113" s="35"/>
    </row>
    <row r="114" spans="1:97" s="38" customFormat="1" x14ac:dyDescent="0.3">
      <c r="A114" s="35"/>
      <c r="B114" s="35"/>
      <c r="C114" s="35"/>
      <c r="D114" s="59" t="s">
        <v>28</v>
      </c>
      <c r="E114" s="32" t="s">
        <v>40</v>
      </c>
      <c r="F114" s="23">
        <v>157</v>
      </c>
      <c r="G114" s="23">
        <v>168</v>
      </c>
      <c r="H114" s="23">
        <v>174</v>
      </c>
      <c r="I114" s="23">
        <v>184</v>
      </c>
      <c r="J114" s="23">
        <v>192</v>
      </c>
      <c r="K114" s="23">
        <v>202</v>
      </c>
      <c r="L114" s="23">
        <v>208</v>
      </c>
      <c r="M114" s="23">
        <v>219</v>
      </c>
      <c r="N114" s="23">
        <v>229</v>
      </c>
      <c r="O114" s="23">
        <v>246</v>
      </c>
      <c r="P114" s="23">
        <v>253</v>
      </c>
      <c r="Q114" s="23">
        <v>262</v>
      </c>
      <c r="R114" s="24">
        <f>Q114</f>
        <v>262</v>
      </c>
      <c r="S114" s="35"/>
      <c r="T114" s="23">
        <v>274</v>
      </c>
      <c r="U114" s="23">
        <v>285</v>
      </c>
      <c r="V114" s="23">
        <v>295</v>
      </c>
      <c r="W114" s="23">
        <v>312</v>
      </c>
      <c r="X114" s="23">
        <v>323</v>
      </c>
      <c r="Y114" s="23">
        <f t="shared" si="208"/>
        <v>337.30162067562071</v>
      </c>
      <c r="Z114" s="23">
        <f t="shared" si="208"/>
        <v>353.84228162393163</v>
      </c>
      <c r="AA114" s="23">
        <f t="shared" si="208"/>
        <v>369.6855962759463</v>
      </c>
      <c r="AB114" s="23">
        <f t="shared" si="208"/>
        <v>384.67721074481074</v>
      </c>
      <c r="AC114" s="23">
        <f t="shared" si="208"/>
        <v>397.17401086691086</v>
      </c>
      <c r="AD114" s="23">
        <f t="shared" si="208"/>
        <v>413.57962163207162</v>
      </c>
      <c r="AE114" s="23">
        <f t="shared" si="208"/>
        <v>428.32993980463976</v>
      </c>
      <c r="AF114" s="24">
        <f t="shared" ref="AF114:AF115" si="211">AE114</f>
        <v>428.32993980463976</v>
      </c>
      <c r="AG114" s="31"/>
      <c r="AH114" s="23">
        <f t="shared" si="209"/>
        <v>441.56951593406586</v>
      </c>
      <c r="AI114" s="23">
        <f t="shared" si="209"/>
        <v>456.38468113553108</v>
      </c>
      <c r="AJ114" s="23">
        <f t="shared" si="209"/>
        <v>472.9612335571835</v>
      </c>
      <c r="AK114" s="23">
        <f t="shared" si="209"/>
        <v>488.59420384615379</v>
      </c>
      <c r="AL114" s="23">
        <f t="shared" si="209"/>
        <v>506.21537987382982</v>
      </c>
      <c r="AM114" s="23">
        <f t="shared" si="209"/>
        <v>523.50064937246555</v>
      </c>
      <c r="AN114" s="23">
        <f t="shared" si="209"/>
        <v>541.56546174400785</v>
      </c>
      <c r="AO114" s="23">
        <f t="shared" si="209"/>
        <v>560.02042017251154</v>
      </c>
      <c r="AP114" s="23">
        <f t="shared" si="209"/>
        <v>579.3612326421561</v>
      </c>
      <c r="AQ114" s="23">
        <f t="shared" si="209"/>
        <v>599.26048762612481</v>
      </c>
      <c r="AR114" s="23">
        <f t="shared" si="209"/>
        <v>621.20614644733485</v>
      </c>
      <c r="AS114" s="23">
        <v>790.92</v>
      </c>
      <c r="AT114" s="24">
        <f t="shared" ref="AT114:AT115" si="212">AS114</f>
        <v>790.92</v>
      </c>
      <c r="AU114" s="35"/>
      <c r="AV114" s="23">
        <f t="shared" si="210"/>
        <v>662.14529637102225</v>
      </c>
      <c r="AW114" s="23">
        <f t="shared" si="210"/>
        <v>688.13150507065598</v>
      </c>
      <c r="AX114" s="23">
        <f t="shared" si="210"/>
        <v>715.91736696524288</v>
      </c>
      <c r="AY114" s="23">
        <f t="shared" si="210"/>
        <v>743.4091243930003</v>
      </c>
      <c r="AZ114" s="23">
        <f t="shared" si="210"/>
        <v>772.87883038608129</v>
      </c>
      <c r="BA114" s="23">
        <f t="shared" si="210"/>
        <v>802.53210784251712</v>
      </c>
      <c r="BB114" s="23">
        <f t="shared" si="210"/>
        <v>833.56323951255388</v>
      </c>
      <c r="BC114" s="23">
        <f t="shared" si="210"/>
        <v>865.3486712424243</v>
      </c>
      <c r="BD114" s="23">
        <f t="shared" si="210"/>
        <v>897.92806450779699</v>
      </c>
      <c r="BE114" s="23">
        <f t="shared" si="210"/>
        <v>931.39405073127978</v>
      </c>
      <c r="BF114" s="23">
        <f t="shared" si="210"/>
        <v>967.23373333468714</v>
      </c>
      <c r="BG114" s="23">
        <f t="shared" ref="BG114" si="213">BG54</f>
        <v>1002.8778184995223</v>
      </c>
      <c r="BH114" s="24">
        <f t="shared" ref="BH114:BH115" si="214">BG114</f>
        <v>1002.8778184995223</v>
      </c>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row>
    <row r="115" spans="1:97" s="38" customFormat="1" x14ac:dyDescent="0.3">
      <c r="A115" s="35"/>
      <c r="B115" s="35"/>
      <c r="C115" s="35"/>
      <c r="D115" s="59" t="s">
        <v>29</v>
      </c>
      <c r="E115" s="32" t="s">
        <v>40</v>
      </c>
      <c r="F115" s="23">
        <v>254</v>
      </c>
      <c r="G115" s="23">
        <v>260</v>
      </c>
      <c r="H115" s="23">
        <v>276</v>
      </c>
      <c r="I115" s="23">
        <v>283</v>
      </c>
      <c r="J115" s="23">
        <v>296</v>
      </c>
      <c r="K115" s="23">
        <v>312</v>
      </c>
      <c r="L115" s="23">
        <v>316</v>
      </c>
      <c r="M115" s="23">
        <v>330</v>
      </c>
      <c r="N115" s="23">
        <v>342</v>
      </c>
      <c r="O115" s="23">
        <v>363</v>
      </c>
      <c r="P115" s="23">
        <v>379</v>
      </c>
      <c r="Q115" s="23">
        <v>398</v>
      </c>
      <c r="R115" s="24">
        <f>Q115</f>
        <v>398</v>
      </c>
      <c r="S115" s="35"/>
      <c r="T115" s="23">
        <v>411</v>
      </c>
      <c r="U115" s="23">
        <v>424</v>
      </c>
      <c r="V115" s="23">
        <v>444</v>
      </c>
      <c r="W115" s="23">
        <v>461</v>
      </c>
      <c r="X115" s="23">
        <v>490</v>
      </c>
      <c r="Y115" s="23">
        <f t="shared" si="208"/>
        <v>510.35304985754988</v>
      </c>
      <c r="Z115" s="23">
        <f t="shared" si="208"/>
        <v>535.94297496947502</v>
      </c>
      <c r="AA115" s="23">
        <f t="shared" si="208"/>
        <v>559.47227971102973</v>
      </c>
      <c r="AB115" s="23">
        <f t="shared" si="208"/>
        <v>581.52437830687836</v>
      </c>
      <c r="AC115" s="23">
        <f t="shared" si="208"/>
        <v>599.91765720390731</v>
      </c>
      <c r="AD115" s="23">
        <f t="shared" si="208"/>
        <v>621.53293172568181</v>
      </c>
      <c r="AE115" s="23">
        <f t="shared" si="208"/>
        <v>641.58387291412305</v>
      </c>
      <c r="AF115" s="24">
        <f t="shared" si="211"/>
        <v>641.58387291412305</v>
      </c>
      <c r="AG115" s="31"/>
      <c r="AH115" s="23">
        <f t="shared" si="209"/>
        <v>664.15686650386658</v>
      </c>
      <c r="AI115" s="23">
        <f t="shared" si="209"/>
        <v>688.87716809116807</v>
      </c>
      <c r="AJ115" s="23">
        <f t="shared" si="209"/>
        <v>710.31763878713878</v>
      </c>
      <c r="AK115" s="23">
        <f t="shared" si="209"/>
        <v>736.68188044363046</v>
      </c>
      <c r="AL115" s="23">
        <f t="shared" si="209"/>
        <v>758.14706898656902</v>
      </c>
      <c r="AM115" s="23">
        <f t="shared" si="209"/>
        <v>783.10582293805305</v>
      </c>
      <c r="AN115" s="23">
        <f t="shared" si="209"/>
        <v>811.07481249095554</v>
      </c>
      <c r="AO115" s="23">
        <f t="shared" si="209"/>
        <v>838.48340007056561</v>
      </c>
      <c r="AP115" s="23">
        <f t="shared" si="209"/>
        <v>867.32499123724358</v>
      </c>
      <c r="AQ115" s="23">
        <f t="shared" si="209"/>
        <v>896.43138898074665</v>
      </c>
      <c r="AR115" s="23">
        <f t="shared" si="209"/>
        <v>927.50842657307544</v>
      </c>
      <c r="AS115" s="23">
        <v>1166.78</v>
      </c>
      <c r="AT115" s="24">
        <f t="shared" si="212"/>
        <v>1166.78</v>
      </c>
      <c r="AU115" s="35"/>
      <c r="AV115" s="23">
        <f t="shared" si="210"/>
        <v>991.18871432032824</v>
      </c>
      <c r="AW115" s="23">
        <f t="shared" si="210"/>
        <v>1025.7221516341256</v>
      </c>
      <c r="AX115" s="23">
        <f t="shared" si="210"/>
        <v>1058.375772073686</v>
      </c>
      <c r="AY115" s="23">
        <f t="shared" si="210"/>
        <v>1095.2361832316024</v>
      </c>
      <c r="AZ115" s="23">
        <f t="shared" si="210"/>
        <v>1129.0154064041706</v>
      </c>
      <c r="BA115" s="23">
        <f t="shared" si="210"/>
        <v>1165.4453945478681</v>
      </c>
      <c r="BB115" s="23">
        <f t="shared" si="210"/>
        <v>1204.6624386329613</v>
      </c>
      <c r="BC115" s="23">
        <f t="shared" si="210"/>
        <v>1244.0173279633307</v>
      </c>
      <c r="BD115" s="23">
        <f t="shared" si="210"/>
        <v>1285.0086356294942</v>
      </c>
      <c r="BE115" s="23">
        <f t="shared" si="210"/>
        <v>1326.750046512167</v>
      </c>
      <c r="BF115" s="23">
        <f t="shared" si="210"/>
        <v>1370.5267713635478</v>
      </c>
      <c r="BG115" s="23">
        <f t="shared" ref="BG115" si="215">BG55</f>
        <v>1413.9681459056724</v>
      </c>
      <c r="BH115" s="24">
        <f t="shared" si="214"/>
        <v>1413.9681459056724</v>
      </c>
      <c r="BI115" s="35"/>
      <c r="BJ115" s="35"/>
      <c r="BK115" s="35"/>
      <c r="BL115" s="35"/>
      <c r="BM115" s="35"/>
      <c r="BN115" s="35"/>
      <c r="BO115" s="35"/>
      <c r="BP115" s="35"/>
      <c r="BQ115" s="35"/>
      <c r="BR115" s="35"/>
      <c r="BS115" s="35"/>
      <c r="BT115" s="35"/>
      <c r="BU115" s="35"/>
      <c r="BV115" s="35"/>
      <c r="BW115" s="35"/>
      <c r="BX115" s="35"/>
      <c r="BY115" s="35"/>
      <c r="BZ115" s="35"/>
      <c r="CA115" s="35"/>
      <c r="CB115" s="35"/>
      <c r="CC115" s="35"/>
      <c r="CD115" s="35"/>
      <c r="CE115" s="35"/>
      <c r="CF115" s="35"/>
      <c r="CG115" s="35"/>
      <c r="CH115" s="35"/>
      <c r="CI115" s="35"/>
      <c r="CJ115" s="35"/>
      <c r="CK115" s="35"/>
      <c r="CL115" s="35"/>
      <c r="CM115" s="35"/>
      <c r="CN115" s="35"/>
      <c r="CO115" s="35"/>
      <c r="CP115" s="35"/>
      <c r="CQ115" s="35"/>
      <c r="CR115" s="35"/>
      <c r="CS115" s="35"/>
    </row>
    <row r="116" spans="1:97" s="38" customFormat="1" x14ac:dyDescent="0.3">
      <c r="A116" s="35"/>
      <c r="B116" s="35"/>
      <c r="C116" s="35"/>
      <c r="D116" s="60"/>
      <c r="E116" s="37" t="s">
        <v>40</v>
      </c>
      <c r="F116" s="26">
        <v>431</v>
      </c>
      <c r="G116" s="26">
        <v>449</v>
      </c>
      <c r="H116" s="26">
        <v>472</v>
      </c>
      <c r="I116" s="26">
        <v>490</v>
      </c>
      <c r="J116" s="26">
        <v>512</v>
      </c>
      <c r="K116" s="26">
        <v>538</v>
      </c>
      <c r="L116" s="26">
        <v>549</v>
      </c>
      <c r="M116" s="26">
        <v>575</v>
      </c>
      <c r="N116" s="26">
        <v>597</v>
      </c>
      <c r="O116" s="26">
        <v>636</v>
      </c>
      <c r="P116" s="26">
        <v>660</v>
      </c>
      <c r="Q116" s="26">
        <v>689</v>
      </c>
      <c r="R116" s="26">
        <f>SUM(R113:R115)</f>
        <v>689</v>
      </c>
      <c r="S116" s="45"/>
      <c r="T116" s="26">
        <f t="shared" ref="T116:AE116" si="216">SUM(T113:T115)</f>
        <v>714</v>
      </c>
      <c r="U116" s="26">
        <f t="shared" si="216"/>
        <v>739</v>
      </c>
      <c r="V116" s="26">
        <f t="shared" si="216"/>
        <v>770</v>
      </c>
      <c r="W116" s="26">
        <f t="shared" si="216"/>
        <v>806</v>
      </c>
      <c r="X116" s="26">
        <f t="shared" si="216"/>
        <v>846</v>
      </c>
      <c r="Y116" s="26">
        <f t="shared" si="216"/>
        <v>881.94542450142455</v>
      </c>
      <c r="Z116" s="26">
        <f t="shared" si="216"/>
        <v>925.36308397435903</v>
      </c>
      <c r="AA116" s="26">
        <f t="shared" si="216"/>
        <v>965.68390971713472</v>
      </c>
      <c r="AB116" s="26">
        <f t="shared" si="216"/>
        <v>1003.8306684167685</v>
      </c>
      <c r="AC116" s="26">
        <f t="shared" si="216"/>
        <v>1035.6689537851039</v>
      </c>
      <c r="AD116" s="26">
        <f t="shared" si="216"/>
        <v>1074.9769124847376</v>
      </c>
      <c r="AE116" s="26">
        <f t="shared" si="216"/>
        <v>1110.8848980362231</v>
      </c>
      <c r="AF116" s="26">
        <f>AE116</f>
        <v>1110.8848980362231</v>
      </c>
      <c r="AG116" s="31"/>
      <c r="AH116" s="26">
        <f t="shared" ref="AH116:AS116" si="217">SUM(AH113:AH115)</f>
        <v>1148.3344498982499</v>
      </c>
      <c r="AI116" s="26">
        <f t="shared" si="217"/>
        <v>1189.1388432743183</v>
      </c>
      <c r="AJ116" s="26">
        <f t="shared" si="217"/>
        <v>1228.414007264957</v>
      </c>
      <c r="AK116" s="26">
        <f t="shared" si="217"/>
        <v>1271.6656795278795</v>
      </c>
      <c r="AL116" s="26">
        <f t="shared" si="217"/>
        <v>1312.190532193732</v>
      </c>
      <c r="AM116" s="26">
        <f t="shared" si="217"/>
        <v>1355.9854178848132</v>
      </c>
      <c r="AN116" s="26">
        <f t="shared" si="217"/>
        <v>1403.5670788191235</v>
      </c>
      <c r="AO116" s="26">
        <f t="shared" si="217"/>
        <v>1451.0337396310292</v>
      </c>
      <c r="AP116" s="26">
        <f t="shared" si="217"/>
        <v>1500.779721674814</v>
      </c>
      <c r="AQ116" s="26">
        <f t="shared" si="217"/>
        <v>1551.3884892060778</v>
      </c>
      <c r="AR116" s="26">
        <f t="shared" si="217"/>
        <v>1606.290806534244</v>
      </c>
      <c r="AS116" s="26">
        <f t="shared" si="217"/>
        <v>2026.82</v>
      </c>
      <c r="AT116" s="26">
        <f>SUM(AT113:AT115)</f>
        <v>2026.82</v>
      </c>
      <c r="AU116" s="35"/>
      <c r="AV116" s="26">
        <f t="shared" ref="AV116:BG116" si="218">SUM(AV113:AV115)</f>
        <v>1714.3693953956604</v>
      </c>
      <c r="AW116" s="26">
        <f t="shared" si="218"/>
        <v>1776.5194703773454</v>
      </c>
      <c r="AX116" s="26">
        <f t="shared" si="218"/>
        <v>1838.565419774985</v>
      </c>
      <c r="AY116" s="26">
        <f t="shared" si="218"/>
        <v>1904.2666962971666</v>
      </c>
      <c r="AZ116" s="26">
        <f t="shared" si="218"/>
        <v>1969.1779278437682</v>
      </c>
      <c r="BA116" s="26">
        <f t="shared" si="218"/>
        <v>2036.8428702020585</v>
      </c>
      <c r="BB116" s="26">
        <f t="shared" si="218"/>
        <v>2108.8200594726759</v>
      </c>
      <c r="BC116" s="26">
        <f t="shared" si="218"/>
        <v>2181.5581163023157</v>
      </c>
      <c r="BD116" s="26">
        <f t="shared" si="218"/>
        <v>2256.8414924253752</v>
      </c>
      <c r="BE116" s="26">
        <f t="shared" si="218"/>
        <v>2333.7966253009313</v>
      </c>
      <c r="BF116" s="26">
        <f t="shared" si="218"/>
        <v>2415.3756938902543</v>
      </c>
      <c r="BG116" s="26">
        <f t="shared" si="218"/>
        <v>2496.3406869305472</v>
      </c>
      <c r="BH116" s="26">
        <f>SUM(BH113:BH115)</f>
        <v>2496.3406869305472</v>
      </c>
      <c r="BI116" s="35"/>
      <c r="BJ116" s="35"/>
      <c r="BK116" s="35"/>
      <c r="BL116" s="35"/>
      <c r="BM116" s="35"/>
      <c r="BN116" s="35"/>
      <c r="BO116" s="35"/>
      <c r="BP116" s="35"/>
      <c r="BQ116" s="35"/>
      <c r="BR116" s="35"/>
      <c r="BS116" s="35"/>
      <c r="BT116" s="35"/>
      <c r="BU116" s="35"/>
      <c r="BV116" s="35"/>
      <c r="BW116" s="35"/>
      <c r="BX116" s="35"/>
      <c r="BY116" s="35"/>
      <c r="BZ116" s="35"/>
      <c r="CA116" s="35"/>
      <c r="CB116" s="35"/>
      <c r="CC116" s="35"/>
      <c r="CD116" s="35"/>
      <c r="CE116" s="35"/>
      <c r="CF116" s="35"/>
      <c r="CG116" s="35"/>
      <c r="CH116" s="35"/>
      <c r="CI116" s="35"/>
      <c r="CJ116" s="35"/>
      <c r="CK116" s="35"/>
      <c r="CL116" s="35"/>
      <c r="CM116" s="35"/>
      <c r="CN116" s="35"/>
      <c r="CO116" s="35"/>
      <c r="CP116" s="35"/>
      <c r="CQ116" s="35"/>
      <c r="CR116" s="35"/>
      <c r="CS116" s="35"/>
    </row>
    <row r="117" spans="1:97" s="35" customFormat="1" x14ac:dyDescent="0.3">
      <c r="D117" s="60"/>
      <c r="E117" s="37"/>
      <c r="AG117" s="31"/>
    </row>
    <row r="118" spans="1:97" s="38" customFormat="1" x14ac:dyDescent="0.3">
      <c r="A118" s="35"/>
      <c r="B118" s="35"/>
      <c r="C118" s="35"/>
      <c r="D118" s="60"/>
      <c r="E118" s="37" t="s">
        <v>41</v>
      </c>
      <c r="F118" s="26">
        <v>1150468.5993165178</v>
      </c>
      <c r="G118" s="26">
        <v>1186050.1023881626</v>
      </c>
      <c r="H118" s="26">
        <v>1222732.0643176935</v>
      </c>
      <c r="I118" s="26">
        <v>1260548.5199151479</v>
      </c>
      <c r="J118" s="26">
        <v>1299534.5566135547</v>
      </c>
      <c r="K118" s="26">
        <v>1339726.3470242831</v>
      </c>
      <c r="L118" s="26">
        <v>1381161.1824992611</v>
      </c>
      <c r="M118" s="26">
        <v>1423877.5077311969</v>
      </c>
      <c r="N118" s="26">
        <v>1467914.9564239145</v>
      </c>
      <c r="O118" s="26">
        <v>1513314.3880658913</v>
      </c>
      <c r="P118" s="26">
        <v>1560117.925841125</v>
      </c>
      <c r="Q118" s="26">
        <v>1608368.9957125001</v>
      </c>
      <c r="R118" s="26">
        <f>SUM(F118:Q118)</f>
        <v>16413815.145849248</v>
      </c>
      <c r="S118" s="35"/>
      <c r="T118" s="26">
        <f t="shared" ref="T118:AE118" si="219">T105+T46</f>
        <v>1637358.99205</v>
      </c>
      <c r="U118" s="26">
        <f t="shared" si="219"/>
        <v>1668649.8462</v>
      </c>
      <c r="V118" s="26">
        <f t="shared" si="219"/>
        <v>1712905.2763708332</v>
      </c>
      <c r="W118" s="26">
        <f t="shared" si="219"/>
        <v>1782190.1386166667</v>
      </c>
      <c r="X118" s="26">
        <f t="shared" si="219"/>
        <v>1857792.1113791666</v>
      </c>
      <c r="Y118" s="26">
        <f t="shared" si="219"/>
        <v>1915309.2087866617</v>
      </c>
      <c r="Z118" s="26">
        <f t="shared" si="219"/>
        <v>1992669.2973227098</v>
      </c>
      <c r="AA118" s="26">
        <f t="shared" si="219"/>
        <v>2067241.4454598771</v>
      </c>
      <c r="AB118" s="26">
        <f t="shared" si="219"/>
        <v>2130032.564637824</v>
      </c>
      <c r="AC118" s="26">
        <f t="shared" si="219"/>
        <v>2175646.7665025005</v>
      </c>
      <c r="AD118" s="26">
        <f t="shared" si="219"/>
        <v>2221440.6616647481</v>
      </c>
      <c r="AE118" s="26">
        <f t="shared" si="219"/>
        <v>2289557.632517905</v>
      </c>
      <c r="AF118" s="26">
        <f>SUM(T118:AE118)</f>
        <v>23450793.941508889</v>
      </c>
      <c r="AG118" s="31"/>
      <c r="AH118" s="26">
        <f t="shared" ref="AH118:AS118" si="220">AH105+AH46</f>
        <v>2370977.267920943</v>
      </c>
      <c r="AI118" s="26">
        <f t="shared" si="220"/>
        <v>2462499.432689473</v>
      </c>
      <c r="AJ118" s="26">
        <f t="shared" si="220"/>
        <v>2556535.9853192968</v>
      </c>
      <c r="AK118" s="26">
        <f t="shared" si="220"/>
        <v>2643664.4605019558</v>
      </c>
      <c r="AL118" s="26">
        <f t="shared" si="220"/>
        <v>2733013.8886516076</v>
      </c>
      <c r="AM118" s="26">
        <f t="shared" si="220"/>
        <v>2833829.9513845295</v>
      </c>
      <c r="AN118" s="26">
        <f t="shared" si="220"/>
        <v>2931607.7754348223</v>
      </c>
      <c r="AO118" s="26">
        <f t="shared" si="220"/>
        <v>3032896.1874944279</v>
      </c>
      <c r="AP118" s="26">
        <f t="shared" si="220"/>
        <v>3136383.8450286891</v>
      </c>
      <c r="AQ118" s="26">
        <f t="shared" si="220"/>
        <v>3242577.8799873213</v>
      </c>
      <c r="AR118" s="26">
        <f t="shared" si="220"/>
        <v>3355078.8726354511</v>
      </c>
      <c r="AS118" s="26">
        <f t="shared" si="220"/>
        <v>5538473.6489063343</v>
      </c>
      <c r="AT118" s="26">
        <f t="shared" ref="AT118" si="221">SUM(AG118:AS118)</f>
        <v>36837539.195954852</v>
      </c>
      <c r="AU118" s="35"/>
      <c r="AV118" s="26">
        <f t="shared" ref="AV118:BG118" si="222">AV105+AV46</f>
        <v>3585778.3023416009</v>
      </c>
      <c r="AW118" s="26">
        <f t="shared" si="222"/>
        <v>3708046.7412774288</v>
      </c>
      <c r="AX118" s="26">
        <f t="shared" si="222"/>
        <v>3842342.2384207565</v>
      </c>
      <c r="AY118" s="26">
        <f t="shared" si="222"/>
        <v>3979545.6460336559</v>
      </c>
      <c r="AZ118" s="26">
        <f t="shared" si="222"/>
        <v>4120241.5016408646</v>
      </c>
      <c r="BA118" s="26">
        <f t="shared" si="222"/>
        <v>4264812.4273707867</v>
      </c>
      <c r="BB118" s="26">
        <f t="shared" si="222"/>
        <v>4415330.5197587702</v>
      </c>
      <c r="BC118" s="26">
        <f t="shared" si="222"/>
        <v>4570996.2245387752</v>
      </c>
      <c r="BD118" s="26">
        <f t="shared" si="222"/>
        <v>4730119.8367980709</v>
      </c>
      <c r="BE118" s="26">
        <f t="shared" si="222"/>
        <v>4893784.3227235042</v>
      </c>
      <c r="BF118" s="26">
        <f t="shared" si="222"/>
        <v>5065091.8014850616</v>
      </c>
      <c r="BG118" s="26">
        <f t="shared" si="222"/>
        <v>8403616.3845162839</v>
      </c>
      <c r="BH118" s="26">
        <f t="shared" ref="BH118" si="223">SUM(AU118:BG118)</f>
        <v>55579705.946905553</v>
      </c>
      <c r="BI118" s="35"/>
      <c r="BJ118" s="35"/>
      <c r="BK118" s="35"/>
      <c r="BL118" s="35"/>
      <c r="BM118" s="35"/>
      <c r="BN118" s="35"/>
      <c r="BO118" s="35"/>
      <c r="BP118" s="35"/>
      <c r="BQ118" s="35"/>
      <c r="BR118" s="35"/>
      <c r="BS118" s="35"/>
      <c r="BT118" s="35"/>
      <c r="BU118" s="35"/>
      <c r="BV118" s="35"/>
      <c r="BW118" s="35"/>
      <c r="BX118" s="35"/>
      <c r="BY118" s="35"/>
      <c r="BZ118" s="35"/>
      <c r="CA118" s="35"/>
      <c r="CB118" s="35"/>
      <c r="CC118" s="35"/>
      <c r="CD118" s="35"/>
      <c r="CE118" s="35"/>
      <c r="CF118" s="35"/>
      <c r="CG118" s="35"/>
      <c r="CH118" s="35"/>
      <c r="CI118" s="35"/>
      <c r="CJ118" s="35"/>
      <c r="CK118" s="35"/>
      <c r="CL118" s="35"/>
      <c r="CM118" s="35"/>
      <c r="CN118" s="35"/>
      <c r="CO118" s="35"/>
      <c r="CP118" s="35"/>
      <c r="CQ118" s="35"/>
      <c r="CR118" s="35"/>
      <c r="CS118" s="35"/>
    </row>
    <row r="119" spans="1:97" s="35" customFormat="1" x14ac:dyDescent="0.3">
      <c r="D119" s="60"/>
      <c r="E119" s="37"/>
      <c r="AG119" s="31"/>
    </row>
    <row r="120" spans="1:97" s="38" customFormat="1" x14ac:dyDescent="0.3">
      <c r="A120" s="35"/>
      <c r="B120" s="35"/>
      <c r="C120" s="35"/>
      <c r="D120" s="60"/>
      <c r="E120" s="37" t="s">
        <v>42</v>
      </c>
      <c r="F120" s="26">
        <v>7307080.4260065854</v>
      </c>
      <c r="G120" s="26">
        <v>7533072.6041305009</v>
      </c>
      <c r="H120" s="26">
        <v>7766054.2310623731</v>
      </c>
      <c r="I120" s="26">
        <v>8006241.4753220342</v>
      </c>
      <c r="J120" s="26">
        <v>8253857.1910536438</v>
      </c>
      <c r="K120" s="26">
        <v>8509131.1247975715</v>
      </c>
      <c r="L120" s="26">
        <v>8772300.1286572888</v>
      </c>
      <c r="M120" s="26">
        <v>9043608.3800590616</v>
      </c>
      <c r="N120" s="26">
        <v>9323307.6083083116</v>
      </c>
      <c r="O120" s="26">
        <v>9611657.3281528987</v>
      </c>
      <c r="P120" s="26">
        <v>9908925.0805699974</v>
      </c>
      <c r="Q120" s="26">
        <v>10215386.680999998</v>
      </c>
      <c r="R120" s="26">
        <f>Q120</f>
        <v>10215386.680999998</v>
      </c>
      <c r="S120" s="35"/>
      <c r="T120" s="26">
        <f t="shared" ref="T120:AE120" si="224">T107+T48</f>
        <v>10474065.575350001</v>
      </c>
      <c r="U120" s="26">
        <f t="shared" si="224"/>
        <v>10834614.818549998</v>
      </c>
      <c r="V120" s="26">
        <f t="shared" si="224"/>
        <v>11124653.761879168</v>
      </c>
      <c r="W120" s="26">
        <f t="shared" si="224"/>
        <v>11802646.134262502</v>
      </c>
      <c r="X120" s="26">
        <f t="shared" si="224"/>
        <v>12079321.079983331</v>
      </c>
      <c r="Y120" s="26">
        <f t="shared" si="224"/>
        <v>12591558.475776557</v>
      </c>
      <c r="Z120" s="26">
        <f t="shared" si="224"/>
        <v>12866181.70203911</v>
      </c>
      <c r="AA120" s="26">
        <f t="shared" si="224"/>
        <v>13301423.859385982</v>
      </c>
      <c r="AB120" s="26">
        <f t="shared" si="224"/>
        <v>13704606.680512134</v>
      </c>
      <c r="AC120" s="26">
        <f t="shared" si="224"/>
        <v>14161020.449197896</v>
      </c>
      <c r="AD120" s="26">
        <f t="shared" si="224"/>
        <v>14258474.70673883</v>
      </c>
      <c r="AE120" s="26">
        <f t="shared" si="224"/>
        <v>14630419.165891016</v>
      </c>
      <c r="AF120" s="26">
        <f>AE120</f>
        <v>14630419.165891016</v>
      </c>
      <c r="AG120" s="31"/>
      <c r="AH120" s="26">
        <f t="shared" ref="AH120:AS120" si="225">AH107+AH48</f>
        <v>15327281.361672882</v>
      </c>
      <c r="AI120" s="26">
        <f t="shared" si="225"/>
        <v>15918711.395525325</v>
      </c>
      <c r="AJ120" s="26">
        <f t="shared" si="225"/>
        <v>16597266.515879879</v>
      </c>
      <c r="AK120" s="26">
        <f t="shared" si="225"/>
        <v>17272721.084787887</v>
      </c>
      <c r="AL120" s="26">
        <f t="shared" si="225"/>
        <v>17959624.010417961</v>
      </c>
      <c r="AM120" s="26">
        <f t="shared" si="225"/>
        <v>18687476.412021771</v>
      </c>
      <c r="AN120" s="26">
        <f t="shared" si="225"/>
        <v>19235693.188970789</v>
      </c>
      <c r="AO120" s="26">
        <f t="shared" si="225"/>
        <v>19923670.464915071</v>
      </c>
      <c r="AP120" s="26">
        <f t="shared" si="225"/>
        <v>20585815.925840646</v>
      </c>
      <c r="AQ120" s="26">
        <f t="shared" si="225"/>
        <v>21258641.499858476</v>
      </c>
      <c r="AR120" s="26">
        <f t="shared" si="225"/>
        <v>21639138.45116692</v>
      </c>
      <c r="AS120" s="26">
        <f t="shared" si="225"/>
        <v>23250735.06463661</v>
      </c>
      <c r="AT120" s="26">
        <f>AS120</f>
        <v>23250735.06463661</v>
      </c>
      <c r="AU120" s="35"/>
      <c r="AV120" s="26">
        <f t="shared" ref="AV120:BG120" si="226">AV107+AV48</f>
        <v>23042012.576690566</v>
      </c>
      <c r="AW120" s="26">
        <f t="shared" si="226"/>
        <v>23979872.028943144</v>
      </c>
      <c r="AX120" s="26">
        <f t="shared" si="226"/>
        <v>25003736.100648016</v>
      </c>
      <c r="AY120" s="26">
        <f t="shared" si="226"/>
        <v>26005076.062282134</v>
      </c>
      <c r="AZ120" s="26">
        <f t="shared" si="226"/>
        <v>27019685.331238128</v>
      </c>
      <c r="BA120" s="26">
        <f t="shared" si="226"/>
        <v>28071323.518058635</v>
      </c>
      <c r="BB120" s="26">
        <f t="shared" si="226"/>
        <v>28993483.506792367</v>
      </c>
      <c r="BC120" s="26">
        <f t="shared" si="226"/>
        <v>30021671.704303771</v>
      </c>
      <c r="BD120" s="26">
        <f t="shared" si="226"/>
        <v>31030736.909071587</v>
      </c>
      <c r="BE120" s="26">
        <f t="shared" si="226"/>
        <v>32039647.966952026</v>
      </c>
      <c r="BF120" s="26">
        <f t="shared" si="226"/>
        <v>32834219.553089418</v>
      </c>
      <c r="BG120" s="26">
        <f t="shared" si="226"/>
        <v>35329299.764953963</v>
      </c>
      <c r="BH120" s="26">
        <f>BG120</f>
        <v>35329299.764953963</v>
      </c>
      <c r="BI120" s="35"/>
      <c r="BJ120" s="35"/>
      <c r="BK120" s="35"/>
      <c r="BL120" s="35"/>
      <c r="BM120" s="35"/>
      <c r="BN120" s="35"/>
      <c r="BO120" s="35"/>
      <c r="BP120" s="35"/>
      <c r="BQ120" s="35"/>
      <c r="BR120" s="35"/>
      <c r="BS120" s="35"/>
      <c r="BT120" s="35"/>
      <c r="BU120" s="35"/>
      <c r="BV120" s="35"/>
      <c r="BW120" s="35"/>
      <c r="BX120" s="35"/>
      <c r="BY120" s="35"/>
      <c r="BZ120" s="35"/>
      <c r="CA120" s="35"/>
      <c r="CB120" s="35"/>
      <c r="CC120" s="35"/>
      <c r="CD120" s="35"/>
      <c r="CE120" s="35"/>
      <c r="CF120" s="35"/>
      <c r="CG120" s="35"/>
      <c r="CH120" s="35"/>
      <c r="CI120" s="35"/>
      <c r="CJ120" s="35"/>
      <c r="CK120" s="35"/>
      <c r="CL120" s="35"/>
      <c r="CM120" s="35"/>
      <c r="CN120" s="35"/>
      <c r="CO120" s="35"/>
      <c r="CP120" s="35"/>
      <c r="CQ120" s="35"/>
      <c r="CR120" s="35"/>
      <c r="CS120" s="35"/>
    </row>
    <row r="121" spans="1:97" s="35" customFormat="1" x14ac:dyDescent="0.3">
      <c r="D121" s="60"/>
      <c r="E121" s="37"/>
      <c r="AG121" s="31"/>
    </row>
    <row r="122" spans="1:97" s="38" customFormat="1" x14ac:dyDescent="0.3">
      <c r="A122" s="35"/>
      <c r="B122" s="35"/>
      <c r="C122" s="35"/>
      <c r="D122" s="60"/>
      <c r="E122" s="37" t="s">
        <v>43</v>
      </c>
      <c r="F122" s="26">
        <v>1704060.4663999998</v>
      </c>
      <c r="G122" s="26">
        <v>1470196.0098000001</v>
      </c>
      <c r="H122" s="26">
        <v>1499816.9752</v>
      </c>
      <c r="I122" s="26">
        <v>1300473.0616000001</v>
      </c>
      <c r="J122" s="26">
        <v>1479729.1602</v>
      </c>
      <c r="K122" s="26">
        <v>1701874.1636999999</v>
      </c>
      <c r="L122" s="26">
        <v>1136322.8396000001</v>
      </c>
      <c r="M122" s="26">
        <v>1843721.7315000002</v>
      </c>
      <c r="N122" s="26">
        <v>1684990.3968</v>
      </c>
      <c r="O122" s="26">
        <v>2385544.6793999998</v>
      </c>
      <c r="P122" s="26">
        <v>1466357.2911</v>
      </c>
      <c r="Q122" s="26">
        <v>1879232.4193</v>
      </c>
      <c r="R122" s="26">
        <f>SUM(F122:Q122)</f>
        <v>19552319.194600001</v>
      </c>
      <c r="S122" s="35"/>
      <c r="T122" s="26">
        <f t="shared" ref="T122:AE122" si="227">T103+T44</f>
        <v>1896037.8864</v>
      </c>
      <c r="U122" s="26">
        <f t="shared" si="227"/>
        <v>2029199.0894000002</v>
      </c>
      <c r="V122" s="26">
        <f t="shared" si="227"/>
        <v>2002944.2197</v>
      </c>
      <c r="W122" s="26">
        <f t="shared" si="227"/>
        <v>2460182.5109999999</v>
      </c>
      <c r="X122" s="26">
        <f t="shared" si="227"/>
        <v>2134467.0570999999</v>
      </c>
      <c r="Y122" s="26">
        <f t="shared" si="227"/>
        <v>2427546.6045798846</v>
      </c>
      <c r="Z122" s="26">
        <f t="shared" si="227"/>
        <v>2267292.5235852655</v>
      </c>
      <c r="AA122" s="26">
        <f t="shared" si="227"/>
        <v>2502483.6028067488</v>
      </c>
      <c r="AB122" s="26">
        <f t="shared" si="227"/>
        <v>2533215.3857639758</v>
      </c>
      <c r="AC122" s="26">
        <f t="shared" si="227"/>
        <v>2632060.5351882605</v>
      </c>
      <c r="AD122" s="26">
        <f t="shared" si="227"/>
        <v>2318894.9192056833</v>
      </c>
      <c r="AE122" s="26">
        <f t="shared" si="227"/>
        <v>2661502.0916700908</v>
      </c>
      <c r="AF122" s="26">
        <f>SUM(T122:AE122)</f>
        <v>27865826.426399913</v>
      </c>
      <c r="AG122" s="31"/>
      <c r="AH122" s="26">
        <f t="shared" ref="AH122:AS122" si="228">AH103+AH44</f>
        <v>3067839.4637028086</v>
      </c>
      <c r="AI122" s="26">
        <f t="shared" si="228"/>
        <v>3053929.4665419171</v>
      </c>
      <c r="AJ122" s="26">
        <f t="shared" si="228"/>
        <v>3235091.1056738505</v>
      </c>
      <c r="AK122" s="26">
        <f t="shared" si="228"/>
        <v>3319119.0294099627</v>
      </c>
      <c r="AL122" s="26">
        <f t="shared" si="228"/>
        <v>3419916.8142816774</v>
      </c>
      <c r="AM122" s="26">
        <f t="shared" si="228"/>
        <v>3561682.3529883474</v>
      </c>
      <c r="AN122" s="26">
        <f t="shared" si="228"/>
        <v>3479824.5523838326</v>
      </c>
      <c r="AO122" s="26">
        <f t="shared" si="228"/>
        <v>3720873.4634387135</v>
      </c>
      <c r="AP122" s="26">
        <f t="shared" si="228"/>
        <v>3798529.3059542645</v>
      </c>
      <c r="AQ122" s="26">
        <f t="shared" si="228"/>
        <v>3915403.4540051543</v>
      </c>
      <c r="AR122" s="26">
        <f t="shared" si="228"/>
        <v>3735575.823943892</v>
      </c>
      <c r="AS122" s="26">
        <f t="shared" si="228"/>
        <v>4050321.8920388888</v>
      </c>
      <c r="AT122" s="26">
        <f t="shared" ref="AT122" si="229">SUM(AG122:AS122)</f>
        <v>42358106.724363305</v>
      </c>
      <c r="AU122" s="35"/>
      <c r="AV122" s="26">
        <f t="shared" ref="AV122:BG122" si="230">AV103+AV44</f>
        <v>4410305.2711746003</v>
      </c>
      <c r="AW122" s="26">
        <f t="shared" si="230"/>
        <v>4645906.1935300045</v>
      </c>
      <c r="AX122" s="26">
        <f t="shared" si="230"/>
        <v>4866206.3101256248</v>
      </c>
      <c r="AY122" s="26">
        <f t="shared" si="230"/>
        <v>4980885.6076677758</v>
      </c>
      <c r="AZ122" s="26">
        <f t="shared" si="230"/>
        <v>5134850.7705968609</v>
      </c>
      <c r="BA122" s="26">
        <f t="shared" si="230"/>
        <v>5316450.61419129</v>
      </c>
      <c r="BB122" s="26">
        <f t="shared" si="230"/>
        <v>5337490.5084925024</v>
      </c>
      <c r="BC122" s="26">
        <f t="shared" si="230"/>
        <v>5599184.4220501799</v>
      </c>
      <c r="BD122" s="26">
        <f t="shared" si="230"/>
        <v>5739185.0415658904</v>
      </c>
      <c r="BE122" s="26">
        <f t="shared" si="230"/>
        <v>5902695.3806039402</v>
      </c>
      <c r="BF122" s="26">
        <f t="shared" si="230"/>
        <v>5859663.3876224607</v>
      </c>
      <c r="BG122" s="26">
        <f t="shared" si="230"/>
        <v>6155221.4147322364</v>
      </c>
      <c r="BH122" s="26">
        <f t="shared" ref="BH122" si="231">SUM(AU122:BG122)</f>
        <v>63948044.922353357</v>
      </c>
      <c r="BI122" s="35"/>
      <c r="BJ122" s="35"/>
      <c r="BK122" s="35"/>
      <c r="BL122" s="35"/>
      <c r="BM122" s="35"/>
      <c r="BN122" s="35"/>
      <c r="BO122" s="35"/>
      <c r="BP122" s="35"/>
      <c r="BQ122" s="35"/>
      <c r="BR122" s="35"/>
      <c r="BS122" s="35"/>
      <c r="BT122" s="35"/>
      <c r="BU122" s="35"/>
      <c r="BV122" s="35"/>
      <c r="BW122" s="35"/>
      <c r="BX122" s="35"/>
      <c r="BY122" s="35"/>
      <c r="BZ122" s="35"/>
      <c r="CA122" s="35"/>
      <c r="CB122" s="35"/>
      <c r="CC122" s="35"/>
      <c r="CD122" s="35"/>
      <c r="CE122" s="35"/>
      <c r="CF122" s="35"/>
      <c r="CG122" s="35"/>
      <c r="CH122" s="35"/>
      <c r="CI122" s="35"/>
      <c r="CJ122" s="35"/>
      <c r="CK122" s="35"/>
      <c r="CL122" s="35"/>
      <c r="CM122" s="35"/>
      <c r="CN122" s="35"/>
      <c r="CO122" s="35"/>
      <c r="CP122" s="35"/>
      <c r="CQ122" s="35"/>
      <c r="CR122" s="35"/>
      <c r="CS122" s="35"/>
    </row>
    <row r="123" spans="1:97" x14ac:dyDescent="0.3">
      <c r="A123" s="31"/>
      <c r="B123" s="31"/>
      <c r="C123" s="31"/>
      <c r="D123" s="59"/>
      <c r="E123" s="32"/>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row>
    <row r="124" spans="1:97" x14ac:dyDescent="0.3">
      <c r="A124" s="31"/>
      <c r="B124" s="31"/>
      <c r="C124" s="31"/>
      <c r="D124" s="59"/>
      <c r="E124" s="32"/>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row>
    <row r="125" spans="1:97" s="40" customFormat="1" ht="14" thickBot="1" x14ac:dyDescent="0.35">
      <c r="D125" s="61"/>
      <c r="E125" s="41"/>
      <c r="R125" s="44"/>
      <c r="S125" s="44"/>
      <c r="T125" s="44"/>
      <c r="AF125" s="44"/>
      <c r="AG125" s="44"/>
      <c r="AH125" s="44"/>
      <c r="AT125" s="44"/>
      <c r="BH125" s="44"/>
    </row>
    <row r="126" spans="1:97" s="31" customFormat="1" x14ac:dyDescent="0.3">
      <c r="B126" s="63" t="s">
        <v>71</v>
      </c>
      <c r="C126" s="63"/>
      <c r="D126" s="63"/>
      <c r="E126" s="32"/>
      <c r="R126" s="35"/>
      <c r="S126" s="35"/>
      <c r="T126" s="35"/>
      <c r="AF126" s="35"/>
      <c r="AG126" s="35"/>
      <c r="AH126" s="35"/>
      <c r="AT126" s="35"/>
      <c r="BH126" s="35"/>
    </row>
    <row r="127" spans="1:97" x14ac:dyDescent="0.3">
      <c r="A127" s="31"/>
      <c r="B127" s="31"/>
      <c r="C127" s="31"/>
      <c r="D127" s="59" t="s">
        <v>14</v>
      </c>
      <c r="E127" s="32" t="s">
        <v>46</v>
      </c>
      <c r="F127" s="23">
        <v>25000</v>
      </c>
      <c r="G127" s="23">
        <v>25000</v>
      </c>
      <c r="H127" s="23">
        <v>25000</v>
      </c>
      <c r="I127" s="23">
        <v>25000</v>
      </c>
      <c r="J127" s="23">
        <v>25000</v>
      </c>
      <c r="K127" s="23">
        <v>25000</v>
      </c>
      <c r="L127" s="23">
        <v>25000</v>
      </c>
      <c r="M127" s="23">
        <v>25000</v>
      </c>
      <c r="N127" s="23">
        <v>25000</v>
      </c>
      <c r="O127" s="23">
        <v>25000</v>
      </c>
      <c r="P127" s="23">
        <v>25000</v>
      </c>
      <c r="Q127" s="23">
        <v>25000</v>
      </c>
      <c r="R127" s="24">
        <f>Q127</f>
        <v>25000</v>
      </c>
      <c r="S127" s="31"/>
      <c r="T127" s="23">
        <v>25000</v>
      </c>
      <c r="U127" s="23">
        <v>25000</v>
      </c>
      <c r="V127" s="23">
        <v>25000</v>
      </c>
      <c r="W127" s="23">
        <v>25000</v>
      </c>
      <c r="X127" s="23">
        <v>25000</v>
      </c>
      <c r="Y127" s="25">
        <v>25000</v>
      </c>
      <c r="Z127" s="25">
        <v>25000</v>
      </c>
      <c r="AA127" s="25">
        <v>25000</v>
      </c>
      <c r="AB127" s="25">
        <v>25000</v>
      </c>
      <c r="AC127" s="25">
        <v>25000</v>
      </c>
      <c r="AD127" s="25">
        <v>25000</v>
      </c>
      <c r="AE127" s="25">
        <v>25000</v>
      </c>
      <c r="AF127" s="24">
        <f>AE127</f>
        <v>25000</v>
      </c>
      <c r="AG127" s="31"/>
      <c r="AH127" s="25">
        <v>25000</v>
      </c>
      <c r="AI127" s="25">
        <v>25000</v>
      </c>
      <c r="AJ127" s="25">
        <v>25000</v>
      </c>
      <c r="AK127" s="25">
        <v>25000</v>
      </c>
      <c r="AL127" s="25">
        <v>25000</v>
      </c>
      <c r="AM127" s="25">
        <v>25000</v>
      </c>
      <c r="AN127" s="25">
        <v>25000</v>
      </c>
      <c r="AO127" s="25">
        <v>25000</v>
      </c>
      <c r="AP127" s="25">
        <v>25000</v>
      </c>
      <c r="AQ127" s="25">
        <v>25000</v>
      </c>
      <c r="AR127" s="25">
        <v>25000</v>
      </c>
      <c r="AS127" s="25">
        <v>25000</v>
      </c>
      <c r="AT127" s="24">
        <f>AVERAGE(AG127:AS127)</f>
        <v>25000</v>
      </c>
      <c r="AU127" s="31"/>
      <c r="AV127" s="25">
        <v>25000</v>
      </c>
      <c r="AW127" s="25">
        <v>25000</v>
      </c>
      <c r="AX127" s="25">
        <v>25000</v>
      </c>
      <c r="AY127" s="25">
        <v>25000</v>
      </c>
      <c r="AZ127" s="25">
        <v>25000</v>
      </c>
      <c r="BA127" s="25">
        <v>25000</v>
      </c>
      <c r="BB127" s="25">
        <v>25000</v>
      </c>
      <c r="BC127" s="25">
        <v>25000</v>
      </c>
      <c r="BD127" s="25">
        <v>25000</v>
      </c>
      <c r="BE127" s="25">
        <v>25000</v>
      </c>
      <c r="BF127" s="25">
        <v>25000</v>
      </c>
      <c r="BG127" s="25">
        <v>25000</v>
      </c>
      <c r="BH127" s="24">
        <f>AVERAGE(AU127:BG127)</f>
        <v>25000</v>
      </c>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row>
    <row r="128" spans="1:97" x14ac:dyDescent="0.3">
      <c r="A128" s="31"/>
      <c r="B128" s="31"/>
      <c r="C128" s="31"/>
      <c r="D128" s="59" t="s">
        <v>28</v>
      </c>
      <c r="E128" s="32" t="s">
        <v>46</v>
      </c>
      <c r="F128" s="23">
        <v>10000</v>
      </c>
      <c r="G128" s="23">
        <v>10000</v>
      </c>
      <c r="H128" s="23">
        <v>10000</v>
      </c>
      <c r="I128" s="23">
        <v>10000</v>
      </c>
      <c r="J128" s="23">
        <v>10000</v>
      </c>
      <c r="K128" s="23">
        <v>10000</v>
      </c>
      <c r="L128" s="23">
        <v>10000</v>
      </c>
      <c r="M128" s="23">
        <v>10000</v>
      </c>
      <c r="N128" s="23">
        <v>10000</v>
      </c>
      <c r="O128" s="23">
        <v>10000</v>
      </c>
      <c r="P128" s="23">
        <v>10000</v>
      </c>
      <c r="Q128" s="23">
        <v>10000</v>
      </c>
      <c r="R128" s="24">
        <f>Q128</f>
        <v>10000</v>
      </c>
      <c r="S128" s="31"/>
      <c r="T128" s="23">
        <v>10000</v>
      </c>
      <c r="U128" s="23">
        <v>10000</v>
      </c>
      <c r="V128" s="23">
        <v>10000</v>
      </c>
      <c r="W128" s="23">
        <v>10000</v>
      </c>
      <c r="X128" s="23">
        <v>10000</v>
      </c>
      <c r="Y128" s="25">
        <v>10000</v>
      </c>
      <c r="Z128" s="25">
        <v>10000</v>
      </c>
      <c r="AA128" s="25">
        <v>10000</v>
      </c>
      <c r="AB128" s="25">
        <v>10000</v>
      </c>
      <c r="AC128" s="25">
        <v>10000</v>
      </c>
      <c r="AD128" s="25">
        <v>10000</v>
      </c>
      <c r="AE128" s="25">
        <v>10000</v>
      </c>
      <c r="AF128" s="24">
        <f>AE128</f>
        <v>10000</v>
      </c>
      <c r="AG128" s="31"/>
      <c r="AH128" s="25">
        <v>10000</v>
      </c>
      <c r="AI128" s="25">
        <v>10000</v>
      </c>
      <c r="AJ128" s="25">
        <v>10000</v>
      </c>
      <c r="AK128" s="25">
        <v>10000</v>
      </c>
      <c r="AL128" s="25">
        <v>10000</v>
      </c>
      <c r="AM128" s="25">
        <v>10000</v>
      </c>
      <c r="AN128" s="25">
        <v>10000</v>
      </c>
      <c r="AO128" s="25">
        <v>10000</v>
      </c>
      <c r="AP128" s="25">
        <v>10000</v>
      </c>
      <c r="AQ128" s="25">
        <v>10000</v>
      </c>
      <c r="AR128" s="25">
        <v>10000</v>
      </c>
      <c r="AS128" s="25">
        <v>10000</v>
      </c>
      <c r="AT128" s="24">
        <f t="shared" ref="AT128:AT129" si="232">AVERAGE(AG128:AS128)</f>
        <v>10000</v>
      </c>
      <c r="AU128" s="31"/>
      <c r="AV128" s="25">
        <v>10000</v>
      </c>
      <c r="AW128" s="25">
        <v>10000</v>
      </c>
      <c r="AX128" s="25">
        <v>10000</v>
      </c>
      <c r="AY128" s="25">
        <v>10000</v>
      </c>
      <c r="AZ128" s="25">
        <v>10000</v>
      </c>
      <c r="BA128" s="25">
        <v>10000</v>
      </c>
      <c r="BB128" s="25">
        <v>10000</v>
      </c>
      <c r="BC128" s="25">
        <v>10000</v>
      </c>
      <c r="BD128" s="25">
        <v>10000</v>
      </c>
      <c r="BE128" s="25">
        <v>10000</v>
      </c>
      <c r="BF128" s="25">
        <v>10000</v>
      </c>
      <c r="BG128" s="25">
        <v>10000</v>
      </c>
      <c r="BH128" s="24">
        <f t="shared" ref="BH128:BH129" si="233">AVERAGE(AU128:BG128)</f>
        <v>10000</v>
      </c>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row>
    <row r="129" spans="1:97" x14ac:dyDescent="0.3">
      <c r="A129" s="31"/>
      <c r="B129" s="31"/>
      <c r="C129" s="31"/>
      <c r="D129" s="59" t="s">
        <v>29</v>
      </c>
      <c r="E129" s="32" t="s">
        <v>46</v>
      </c>
      <c r="F129" s="23">
        <v>5000</v>
      </c>
      <c r="G129" s="23">
        <v>5000</v>
      </c>
      <c r="H129" s="23">
        <v>5000</v>
      </c>
      <c r="I129" s="23">
        <v>5000</v>
      </c>
      <c r="J129" s="23">
        <v>5000</v>
      </c>
      <c r="K129" s="23">
        <v>5000</v>
      </c>
      <c r="L129" s="23">
        <v>5000</v>
      </c>
      <c r="M129" s="23">
        <v>5000</v>
      </c>
      <c r="N129" s="23">
        <v>5000</v>
      </c>
      <c r="O129" s="23">
        <v>5000</v>
      </c>
      <c r="P129" s="23">
        <v>5000</v>
      </c>
      <c r="Q129" s="23">
        <v>5000</v>
      </c>
      <c r="R129" s="24">
        <f>Q129</f>
        <v>5000</v>
      </c>
      <c r="S129" s="31"/>
      <c r="T129" s="23">
        <v>5000</v>
      </c>
      <c r="U129" s="23">
        <v>5000</v>
      </c>
      <c r="V129" s="23">
        <v>5000</v>
      </c>
      <c r="W129" s="23">
        <v>5000</v>
      </c>
      <c r="X129" s="23">
        <v>5000</v>
      </c>
      <c r="Y129" s="25">
        <v>5000</v>
      </c>
      <c r="Z129" s="25">
        <v>5000</v>
      </c>
      <c r="AA129" s="25">
        <v>5000</v>
      </c>
      <c r="AB129" s="25">
        <v>5000</v>
      </c>
      <c r="AC129" s="25">
        <v>5000</v>
      </c>
      <c r="AD129" s="25">
        <v>5000</v>
      </c>
      <c r="AE129" s="25">
        <v>5000</v>
      </c>
      <c r="AF129" s="24">
        <f>AE129</f>
        <v>5000</v>
      </c>
      <c r="AG129" s="31"/>
      <c r="AH129" s="25">
        <v>5000</v>
      </c>
      <c r="AI129" s="25">
        <v>5000</v>
      </c>
      <c r="AJ129" s="25">
        <v>5000</v>
      </c>
      <c r="AK129" s="25">
        <v>5000</v>
      </c>
      <c r="AL129" s="25">
        <v>5000</v>
      </c>
      <c r="AM129" s="25">
        <v>5000</v>
      </c>
      <c r="AN129" s="25">
        <v>5000</v>
      </c>
      <c r="AO129" s="25">
        <v>5000</v>
      </c>
      <c r="AP129" s="25">
        <v>5000</v>
      </c>
      <c r="AQ129" s="25">
        <v>5000</v>
      </c>
      <c r="AR129" s="25">
        <v>5000</v>
      </c>
      <c r="AS129" s="25">
        <v>5000</v>
      </c>
      <c r="AT129" s="24">
        <f t="shared" si="232"/>
        <v>5000</v>
      </c>
      <c r="AU129" s="31"/>
      <c r="AV129" s="25">
        <v>5000</v>
      </c>
      <c r="AW129" s="25">
        <v>5000</v>
      </c>
      <c r="AX129" s="25">
        <v>5000</v>
      </c>
      <c r="AY129" s="25">
        <v>5000</v>
      </c>
      <c r="AZ129" s="25">
        <v>5000</v>
      </c>
      <c r="BA129" s="25">
        <v>5000</v>
      </c>
      <c r="BB129" s="25">
        <v>5000</v>
      </c>
      <c r="BC129" s="25">
        <v>5000</v>
      </c>
      <c r="BD129" s="25">
        <v>5000</v>
      </c>
      <c r="BE129" s="25">
        <v>5000</v>
      </c>
      <c r="BF129" s="25">
        <v>5000</v>
      </c>
      <c r="BG129" s="25">
        <v>5000</v>
      </c>
      <c r="BH129" s="24">
        <f t="shared" si="233"/>
        <v>5000</v>
      </c>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row>
    <row r="130" spans="1:97" x14ac:dyDescent="0.3">
      <c r="A130" s="31"/>
      <c r="B130" s="31"/>
      <c r="C130" s="31"/>
      <c r="D130" s="59"/>
      <c r="E130" s="32"/>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row>
    <row r="131" spans="1:97" x14ac:dyDescent="0.3">
      <c r="A131" s="31"/>
      <c r="B131" s="31"/>
      <c r="C131" s="31"/>
      <c r="D131" s="59" t="s">
        <v>14</v>
      </c>
      <c r="E131" s="32" t="s">
        <v>47</v>
      </c>
      <c r="F131" s="23">
        <v>25000</v>
      </c>
      <c r="G131" s="23">
        <v>25000</v>
      </c>
      <c r="H131" s="23">
        <v>25000</v>
      </c>
      <c r="I131" s="23">
        <v>25000</v>
      </c>
      <c r="J131" s="23">
        <v>25000</v>
      </c>
      <c r="K131" s="23">
        <v>25000</v>
      </c>
      <c r="L131" s="23">
        <v>25000</v>
      </c>
      <c r="M131" s="23">
        <v>25000</v>
      </c>
      <c r="N131" s="23">
        <v>25000</v>
      </c>
      <c r="O131" s="23">
        <v>25000</v>
      </c>
      <c r="P131" s="23">
        <v>25000</v>
      </c>
      <c r="Q131" s="23">
        <v>25000</v>
      </c>
      <c r="R131" s="24">
        <f>SUM(F131:Q131)</f>
        <v>300000</v>
      </c>
      <c r="S131" s="31"/>
      <c r="T131" s="23">
        <v>25000</v>
      </c>
      <c r="U131" s="23">
        <v>25000</v>
      </c>
      <c r="V131" s="23">
        <v>25000</v>
      </c>
      <c r="W131" s="23">
        <v>50000</v>
      </c>
      <c r="X131" s="23">
        <v>25000</v>
      </c>
      <c r="Y131" s="23">
        <f t="shared" ref="Y131:AE133" si="234">Y127*Y36</f>
        <v>41470.238095238092</v>
      </c>
      <c r="Z131" s="23">
        <f t="shared" si="234"/>
        <v>41470.238095238092</v>
      </c>
      <c r="AA131" s="23">
        <f t="shared" si="234"/>
        <v>37323.214285714283</v>
      </c>
      <c r="AB131" s="23">
        <f t="shared" si="234"/>
        <v>41470.238095238092</v>
      </c>
      <c r="AC131" s="23">
        <f t="shared" si="234"/>
        <v>37323.214285714283</v>
      </c>
      <c r="AD131" s="23">
        <f t="shared" si="234"/>
        <v>41470.238095238092</v>
      </c>
      <c r="AE131" s="23">
        <f t="shared" si="234"/>
        <v>41470.238095238092</v>
      </c>
      <c r="AF131" s="24">
        <f>SUM(S131:AE131)</f>
        <v>431997.61904761905</v>
      </c>
      <c r="AG131" s="31"/>
      <c r="AH131" s="23">
        <f t="shared" ref="AH131:AR131" si="235">AH127*AH36</f>
        <v>45617.261904761901</v>
      </c>
      <c r="AI131" s="23">
        <f t="shared" si="235"/>
        <v>45617.261904761901</v>
      </c>
      <c r="AJ131" s="23">
        <f t="shared" si="235"/>
        <v>49764.285714285717</v>
      </c>
      <c r="AK131" s="23">
        <f t="shared" si="235"/>
        <v>49764.285714285717</v>
      </c>
      <c r="AL131" s="23">
        <f t="shared" si="235"/>
        <v>49764.285714285717</v>
      </c>
      <c r="AM131" s="23">
        <f t="shared" si="235"/>
        <v>53911.309523809527</v>
      </c>
      <c r="AN131" s="23">
        <f t="shared" si="235"/>
        <v>53911.309523809527</v>
      </c>
      <c r="AO131" s="23">
        <f t="shared" si="235"/>
        <v>58058.333333333336</v>
      </c>
      <c r="AP131" s="23">
        <f t="shared" si="235"/>
        <v>58058.333333333336</v>
      </c>
      <c r="AQ131" s="23">
        <f t="shared" si="235"/>
        <v>58058.333333333336</v>
      </c>
      <c r="AR131" s="23">
        <f t="shared" si="235"/>
        <v>62205.357142857145</v>
      </c>
      <c r="AS131" s="23">
        <v>59500</v>
      </c>
      <c r="AT131" s="24">
        <f t="shared" ref="AT131:AT134" si="236">SUM(AG131:AS131)</f>
        <v>644230.35714285704</v>
      </c>
      <c r="AU131" s="31"/>
      <c r="AV131" s="23">
        <f t="shared" ref="AV131:BG131" si="237">AV127*AV36</f>
        <v>62205.357142857145</v>
      </c>
      <c r="AW131" s="23">
        <f t="shared" si="237"/>
        <v>62205.357142857145</v>
      </c>
      <c r="AX131" s="23">
        <f t="shared" si="237"/>
        <v>66352.380952380947</v>
      </c>
      <c r="AY131" s="23">
        <f t="shared" si="237"/>
        <v>60000</v>
      </c>
      <c r="AZ131" s="23">
        <f t="shared" si="237"/>
        <v>63749.999999999993</v>
      </c>
      <c r="BA131" s="23">
        <f t="shared" si="237"/>
        <v>63749.999999999993</v>
      </c>
      <c r="BB131" s="23">
        <f t="shared" si="237"/>
        <v>67500</v>
      </c>
      <c r="BC131" s="23">
        <f t="shared" si="237"/>
        <v>67500</v>
      </c>
      <c r="BD131" s="23">
        <f t="shared" si="237"/>
        <v>71250</v>
      </c>
      <c r="BE131" s="23">
        <f t="shared" si="237"/>
        <v>71250</v>
      </c>
      <c r="BF131" s="23">
        <f t="shared" si="237"/>
        <v>75000</v>
      </c>
      <c r="BG131" s="23">
        <f t="shared" si="237"/>
        <v>75000</v>
      </c>
      <c r="BH131" s="24">
        <f t="shared" ref="BH131:BH134" si="238">SUM(AU131:BG131)</f>
        <v>805763.09523809515</v>
      </c>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row>
    <row r="132" spans="1:97" x14ac:dyDescent="0.3">
      <c r="A132" s="31"/>
      <c r="B132" s="31"/>
      <c r="C132" s="31"/>
      <c r="D132" s="59" t="s">
        <v>28</v>
      </c>
      <c r="E132" s="32" t="s">
        <v>47</v>
      </c>
      <c r="F132" s="23">
        <v>140000</v>
      </c>
      <c r="G132" s="23">
        <v>120000</v>
      </c>
      <c r="H132" s="23">
        <v>110000</v>
      </c>
      <c r="I132" s="23">
        <v>130000</v>
      </c>
      <c r="J132" s="23">
        <v>110000</v>
      </c>
      <c r="K132" s="23">
        <v>120000</v>
      </c>
      <c r="L132" s="23">
        <v>110000</v>
      </c>
      <c r="M132" s="23">
        <v>150000</v>
      </c>
      <c r="N132" s="23">
        <v>130000</v>
      </c>
      <c r="O132" s="23">
        <v>180000</v>
      </c>
      <c r="P132" s="23">
        <v>120000</v>
      </c>
      <c r="Q132" s="23">
        <v>130000</v>
      </c>
      <c r="R132" s="24">
        <f>SUM(F132:Q132)</f>
        <v>1550000</v>
      </c>
      <c r="S132" s="31"/>
      <c r="T132" s="23">
        <v>170000</v>
      </c>
      <c r="U132" s="23">
        <v>160000</v>
      </c>
      <c r="V132" s="23">
        <v>140000</v>
      </c>
      <c r="W132" s="23">
        <v>200000</v>
      </c>
      <c r="X132" s="23">
        <v>140000</v>
      </c>
      <c r="Y132" s="23">
        <f t="shared" si="234"/>
        <v>196101.39194139195</v>
      </c>
      <c r="Z132" s="23">
        <f t="shared" si="234"/>
        <v>211421.81318681317</v>
      </c>
      <c r="AA132" s="23">
        <f t="shared" si="234"/>
        <v>211421.81318681317</v>
      </c>
      <c r="AB132" s="23">
        <f t="shared" si="234"/>
        <v>205293.64468864468</v>
      </c>
      <c r="AC132" s="23">
        <f t="shared" si="234"/>
        <v>189973.22344322345</v>
      </c>
      <c r="AD132" s="23">
        <f t="shared" si="234"/>
        <v>205293.64468864468</v>
      </c>
      <c r="AE132" s="23">
        <f t="shared" si="234"/>
        <v>205293.64468864468</v>
      </c>
      <c r="AF132" s="24">
        <f t="shared" ref="AF132:AF133" si="239">SUM(S132:AE132)</f>
        <v>2234799.1758241756</v>
      </c>
      <c r="AG132" s="31"/>
      <c r="AH132" s="23">
        <f t="shared" ref="AH132:AR132" si="240">AH128*AH37</f>
        <v>223678.15018315017</v>
      </c>
      <c r="AI132" s="23">
        <f t="shared" si="240"/>
        <v>229806.31868131869</v>
      </c>
      <c r="AJ132" s="23">
        <f t="shared" si="240"/>
        <v>235934.48717948719</v>
      </c>
      <c r="AK132" s="23">
        <f t="shared" si="240"/>
        <v>245126.73992673992</v>
      </c>
      <c r="AL132" s="23">
        <f t="shared" si="240"/>
        <v>251254.90842490841</v>
      </c>
      <c r="AM132" s="23">
        <f t="shared" si="240"/>
        <v>260447.16117216114</v>
      </c>
      <c r="AN132" s="23">
        <f t="shared" si="240"/>
        <v>266575.32967032969</v>
      </c>
      <c r="AO132" s="23">
        <f t="shared" si="240"/>
        <v>275767.58241758239</v>
      </c>
      <c r="AP132" s="23">
        <f t="shared" si="240"/>
        <v>284959.83516483515</v>
      </c>
      <c r="AQ132" s="23">
        <f t="shared" si="240"/>
        <v>294152.08791208791</v>
      </c>
      <c r="AR132" s="23">
        <f t="shared" si="240"/>
        <v>300280.25641025638</v>
      </c>
      <c r="AS132" s="23">
        <f>AS128*AS37</f>
        <v>312536.59340659337</v>
      </c>
      <c r="AT132" s="24">
        <f t="shared" si="236"/>
        <v>3180519.4505494502</v>
      </c>
      <c r="AU132" s="31"/>
      <c r="AV132" s="23">
        <f t="shared" ref="AV132:BG132" si="241">AV128*AV37</f>
        <v>321728.84615384619</v>
      </c>
      <c r="AW132" s="23">
        <f t="shared" si="241"/>
        <v>381500</v>
      </c>
      <c r="AX132" s="23">
        <f t="shared" si="241"/>
        <v>391999.99999999994</v>
      </c>
      <c r="AY132" s="23">
        <f t="shared" si="241"/>
        <v>405999.99999999994</v>
      </c>
      <c r="AZ132" s="23">
        <f t="shared" si="241"/>
        <v>416500</v>
      </c>
      <c r="BA132" s="23">
        <f t="shared" si="241"/>
        <v>430500</v>
      </c>
      <c r="BB132" s="23">
        <f t="shared" si="241"/>
        <v>444499.99999999994</v>
      </c>
      <c r="BC132" s="23">
        <f t="shared" si="241"/>
        <v>458499.99999999994</v>
      </c>
      <c r="BD132" s="23">
        <f t="shared" si="241"/>
        <v>469000</v>
      </c>
      <c r="BE132" s="23">
        <f t="shared" si="241"/>
        <v>483000</v>
      </c>
      <c r="BF132" s="23">
        <f t="shared" si="241"/>
        <v>496999.99999999994</v>
      </c>
      <c r="BG132" s="23">
        <f t="shared" si="241"/>
        <v>507500</v>
      </c>
      <c r="BH132" s="24">
        <f t="shared" si="238"/>
        <v>5207728.846153846</v>
      </c>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row>
    <row r="133" spans="1:97" x14ac:dyDescent="0.3">
      <c r="A133" s="31"/>
      <c r="B133" s="31"/>
      <c r="C133" s="31"/>
      <c r="D133" s="59" t="s">
        <v>29</v>
      </c>
      <c r="E133" s="32" t="s">
        <v>47</v>
      </c>
      <c r="F133" s="23">
        <v>65000</v>
      </c>
      <c r="G133" s="23">
        <v>75000</v>
      </c>
      <c r="H133" s="23">
        <v>85000</v>
      </c>
      <c r="I133" s="23">
        <v>85000</v>
      </c>
      <c r="J133" s="23">
        <v>75000</v>
      </c>
      <c r="K133" s="23">
        <v>90000</v>
      </c>
      <c r="L133" s="23">
        <v>50000</v>
      </c>
      <c r="M133" s="23">
        <v>110000</v>
      </c>
      <c r="N133" s="23">
        <v>110000</v>
      </c>
      <c r="O133" s="23">
        <v>110000</v>
      </c>
      <c r="P133" s="23">
        <v>115000</v>
      </c>
      <c r="Q133" s="23">
        <v>100000</v>
      </c>
      <c r="R133" s="24">
        <f>SUM(F133:Q133)</f>
        <v>1070000</v>
      </c>
      <c r="S133" s="31"/>
      <c r="T133" s="23">
        <v>90000</v>
      </c>
      <c r="U133" s="23">
        <v>90000</v>
      </c>
      <c r="V133" s="23">
        <v>130000</v>
      </c>
      <c r="W133" s="23">
        <v>90000</v>
      </c>
      <c r="X133" s="23">
        <v>160000</v>
      </c>
      <c r="Y133" s="23">
        <f t="shared" si="234"/>
        <v>144052.56410256409</v>
      </c>
      <c r="Z133" s="23">
        <f t="shared" si="234"/>
        <v>154342.03296703298</v>
      </c>
      <c r="AA133" s="23">
        <f t="shared" si="234"/>
        <v>154342.03296703298</v>
      </c>
      <c r="AB133" s="23">
        <f t="shared" si="234"/>
        <v>149197.29853479855</v>
      </c>
      <c r="AC133" s="23">
        <f t="shared" si="234"/>
        <v>138907.82967032967</v>
      </c>
      <c r="AD133" s="23">
        <f t="shared" si="234"/>
        <v>149197.29853479855</v>
      </c>
      <c r="AE133" s="23">
        <f t="shared" si="234"/>
        <v>149197.29853479855</v>
      </c>
      <c r="AF133" s="24">
        <f t="shared" si="239"/>
        <v>1599236.3553113551</v>
      </c>
      <c r="AG133" s="31"/>
      <c r="AH133" s="23">
        <f t="shared" ref="AH133:AR133" si="242">AH129*AH38</f>
        <v>162059.13461538462</v>
      </c>
      <c r="AI133" s="23">
        <f t="shared" si="242"/>
        <v>167203.86904761905</v>
      </c>
      <c r="AJ133" s="23">
        <f t="shared" si="242"/>
        <v>172348.60347985351</v>
      </c>
      <c r="AK133" s="23">
        <f t="shared" si="242"/>
        <v>177493.33791208791</v>
      </c>
      <c r="AL133" s="23">
        <f t="shared" si="242"/>
        <v>182638.07234432234</v>
      </c>
      <c r="AM133" s="23">
        <f t="shared" si="242"/>
        <v>190355.17399267398</v>
      </c>
      <c r="AN133" s="23">
        <f t="shared" si="242"/>
        <v>195499.90842490841</v>
      </c>
      <c r="AO133" s="23">
        <f t="shared" si="242"/>
        <v>200644.64285714287</v>
      </c>
      <c r="AP133" s="23">
        <f t="shared" si="242"/>
        <v>208361.74450549451</v>
      </c>
      <c r="AQ133" s="23">
        <f t="shared" si="242"/>
        <v>213506.47893772894</v>
      </c>
      <c r="AR133" s="23">
        <f t="shared" si="242"/>
        <v>221223.58058608061</v>
      </c>
      <c r="AS133" s="23">
        <v>228800</v>
      </c>
      <c r="AT133" s="24">
        <f t="shared" si="236"/>
        <v>2320134.5467032972</v>
      </c>
      <c r="AU133" s="31"/>
      <c r="AV133" s="23">
        <f t="shared" ref="AV133:BG133" si="243">AV129*AV38</f>
        <v>234085.41666666669</v>
      </c>
      <c r="AW133" s="23">
        <f t="shared" si="243"/>
        <v>241802.5183150183</v>
      </c>
      <c r="AX133" s="23">
        <f t="shared" si="243"/>
        <v>249519.61996336997</v>
      </c>
      <c r="AY133" s="23">
        <f t="shared" si="243"/>
        <v>257236.72161172162</v>
      </c>
      <c r="AZ133" s="23">
        <f t="shared" si="243"/>
        <v>264953.82326007326</v>
      </c>
      <c r="BA133" s="23">
        <f t="shared" si="243"/>
        <v>272670.9249084249</v>
      </c>
      <c r="BB133" s="23">
        <f t="shared" si="243"/>
        <v>280388.02655677655</v>
      </c>
      <c r="BC133" s="23">
        <f t="shared" si="243"/>
        <v>288105.12820512819</v>
      </c>
      <c r="BD133" s="23">
        <f t="shared" si="243"/>
        <v>298394.5970695971</v>
      </c>
      <c r="BE133" s="23">
        <f t="shared" si="243"/>
        <v>306111.69871794869</v>
      </c>
      <c r="BF133" s="23">
        <f t="shared" si="243"/>
        <v>316401.16758241761</v>
      </c>
      <c r="BG133" s="23">
        <f t="shared" si="243"/>
        <v>321545.90201465203</v>
      </c>
      <c r="BH133" s="24">
        <f t="shared" si="238"/>
        <v>3331215.544871795</v>
      </c>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row>
    <row r="134" spans="1:97" s="38" customFormat="1" x14ac:dyDescent="0.3">
      <c r="A134" s="35"/>
      <c r="B134" s="35"/>
      <c r="C134" s="35"/>
      <c r="D134" s="59"/>
      <c r="E134" s="37" t="s">
        <v>15</v>
      </c>
      <c r="F134" s="26">
        <v>230000</v>
      </c>
      <c r="G134" s="26">
        <v>220000</v>
      </c>
      <c r="H134" s="26">
        <v>220000</v>
      </c>
      <c r="I134" s="26">
        <v>240000</v>
      </c>
      <c r="J134" s="26">
        <v>210000</v>
      </c>
      <c r="K134" s="26">
        <v>235000</v>
      </c>
      <c r="L134" s="26">
        <v>185000</v>
      </c>
      <c r="M134" s="26">
        <v>285000</v>
      </c>
      <c r="N134" s="26">
        <v>265000</v>
      </c>
      <c r="O134" s="26">
        <v>315000</v>
      </c>
      <c r="P134" s="26">
        <v>260000</v>
      </c>
      <c r="Q134" s="26">
        <v>255000</v>
      </c>
      <c r="R134" s="26">
        <f>SUM(F134:Q134)</f>
        <v>2920000</v>
      </c>
      <c r="S134" s="31"/>
      <c r="T134" s="26">
        <f t="shared" ref="T134:AE134" si="244">SUM(T131:T133)</f>
        <v>285000</v>
      </c>
      <c r="U134" s="26">
        <f t="shared" si="244"/>
        <v>275000</v>
      </c>
      <c r="V134" s="26">
        <f t="shared" si="244"/>
        <v>295000</v>
      </c>
      <c r="W134" s="26">
        <f t="shared" si="244"/>
        <v>340000</v>
      </c>
      <c r="X134" s="26">
        <f t="shared" si="244"/>
        <v>325000</v>
      </c>
      <c r="Y134" s="26">
        <f t="shared" si="244"/>
        <v>381624.19413919409</v>
      </c>
      <c r="Z134" s="26">
        <f t="shared" si="244"/>
        <v>407234.08424908423</v>
      </c>
      <c r="AA134" s="26">
        <f t="shared" si="244"/>
        <v>403087.06043956045</v>
      </c>
      <c r="AB134" s="26">
        <f t="shared" si="244"/>
        <v>395961.18131868134</v>
      </c>
      <c r="AC134" s="26">
        <f t="shared" si="244"/>
        <v>366204.26739926741</v>
      </c>
      <c r="AD134" s="26">
        <f t="shared" si="244"/>
        <v>395961.18131868134</v>
      </c>
      <c r="AE134" s="26">
        <f t="shared" si="244"/>
        <v>395961.18131868134</v>
      </c>
      <c r="AF134" s="26">
        <f>SUM(T134:AE134)</f>
        <v>4266033.1501831505</v>
      </c>
      <c r="AG134" s="31"/>
      <c r="AH134" s="26">
        <f t="shared" ref="AH134:AS134" si="245">SUM(AH131:AH133)</f>
        <v>431354.54670329671</v>
      </c>
      <c r="AI134" s="26">
        <f t="shared" si="245"/>
        <v>442627.44963369967</v>
      </c>
      <c r="AJ134" s="26">
        <f t="shared" si="245"/>
        <v>458047.37637362641</v>
      </c>
      <c r="AK134" s="26">
        <f t="shared" si="245"/>
        <v>472384.36355311354</v>
      </c>
      <c r="AL134" s="26">
        <f t="shared" si="245"/>
        <v>483657.26648351649</v>
      </c>
      <c r="AM134" s="26">
        <f t="shared" si="245"/>
        <v>504713.64468864468</v>
      </c>
      <c r="AN134" s="26">
        <f t="shared" si="245"/>
        <v>515986.54761904763</v>
      </c>
      <c r="AO134" s="26">
        <f t="shared" si="245"/>
        <v>534470.55860805861</v>
      </c>
      <c r="AP134" s="26">
        <f t="shared" si="245"/>
        <v>551379.91300366295</v>
      </c>
      <c r="AQ134" s="26">
        <f t="shared" si="245"/>
        <v>565716.9001831502</v>
      </c>
      <c r="AR134" s="26">
        <f t="shared" si="245"/>
        <v>583709.19413919421</v>
      </c>
      <c r="AS134" s="26">
        <f t="shared" si="245"/>
        <v>600836.59340659343</v>
      </c>
      <c r="AT134" s="26">
        <f t="shared" si="236"/>
        <v>6144884.3543956056</v>
      </c>
      <c r="AU134" s="35"/>
      <c r="AV134" s="26">
        <f t="shared" ref="AV134:BG134" si="246">SUM(AV131:AV133)</f>
        <v>618019.61996337003</v>
      </c>
      <c r="AW134" s="26">
        <f t="shared" si="246"/>
        <v>685507.87545787543</v>
      </c>
      <c r="AX134" s="26">
        <f t="shared" si="246"/>
        <v>707872.00091575086</v>
      </c>
      <c r="AY134" s="26">
        <f t="shared" si="246"/>
        <v>723236.72161172156</v>
      </c>
      <c r="AZ134" s="26">
        <f t="shared" si="246"/>
        <v>745203.82326007332</v>
      </c>
      <c r="BA134" s="26">
        <f t="shared" si="246"/>
        <v>766920.92490842496</v>
      </c>
      <c r="BB134" s="26">
        <f t="shared" si="246"/>
        <v>792388.02655677649</v>
      </c>
      <c r="BC134" s="26">
        <f t="shared" si="246"/>
        <v>814105.12820512825</v>
      </c>
      <c r="BD134" s="26">
        <f t="shared" si="246"/>
        <v>838644.5970695971</v>
      </c>
      <c r="BE134" s="26">
        <f t="shared" si="246"/>
        <v>860361.69871794875</v>
      </c>
      <c r="BF134" s="26">
        <f t="shared" si="246"/>
        <v>888401.16758241761</v>
      </c>
      <c r="BG134" s="26">
        <f t="shared" si="246"/>
        <v>904045.90201465203</v>
      </c>
      <c r="BH134" s="26">
        <f t="shared" si="238"/>
        <v>9344707.4862637371</v>
      </c>
      <c r="BI134" s="35"/>
      <c r="BJ134" s="35"/>
      <c r="BK134" s="35"/>
      <c r="BL134" s="35"/>
      <c r="BM134" s="35"/>
      <c r="BN134" s="35"/>
      <c r="BO134" s="35"/>
      <c r="BP134" s="35"/>
      <c r="BQ134" s="35"/>
      <c r="BR134" s="35"/>
      <c r="BS134" s="35"/>
      <c r="BT134" s="35"/>
      <c r="BU134" s="35"/>
      <c r="BV134" s="35"/>
      <c r="BW134" s="35"/>
      <c r="BX134" s="35"/>
      <c r="BY134" s="35"/>
      <c r="BZ134" s="35"/>
      <c r="CA134" s="35"/>
      <c r="CB134" s="35"/>
      <c r="CC134" s="35"/>
      <c r="CD134" s="35"/>
      <c r="CE134" s="35"/>
      <c r="CF134" s="35"/>
      <c r="CG134" s="35"/>
      <c r="CH134" s="35"/>
      <c r="CI134" s="35"/>
      <c r="CJ134" s="35"/>
      <c r="CK134" s="35"/>
      <c r="CL134" s="35"/>
      <c r="CM134" s="35"/>
      <c r="CN134" s="35"/>
      <c r="CO134" s="35"/>
      <c r="CP134" s="35"/>
      <c r="CQ134" s="35"/>
      <c r="CR134" s="35"/>
      <c r="CS134" s="35"/>
    </row>
    <row r="135" spans="1:97" x14ac:dyDescent="0.3">
      <c r="A135" s="31"/>
      <c r="B135" s="31"/>
      <c r="C135" s="31"/>
      <c r="D135" s="59"/>
      <c r="E135" s="32"/>
      <c r="F135" s="31"/>
      <c r="G135" s="31"/>
      <c r="H135" s="31"/>
      <c r="I135" s="31"/>
      <c r="J135" s="31"/>
      <c r="K135" s="31"/>
      <c r="L135" s="31"/>
      <c r="M135" s="31"/>
      <c r="N135" s="31"/>
      <c r="O135" s="31"/>
      <c r="P135" s="31"/>
      <c r="Q135" s="31"/>
      <c r="R135" s="35"/>
      <c r="S135" s="31"/>
      <c r="T135" s="31"/>
      <c r="U135" s="31"/>
      <c r="V135" s="31"/>
      <c r="W135" s="31"/>
      <c r="X135" s="31"/>
      <c r="Y135" s="31"/>
      <c r="Z135" s="31"/>
      <c r="AA135" s="31"/>
      <c r="AB135" s="31"/>
      <c r="AC135" s="31"/>
      <c r="AD135" s="31"/>
      <c r="AE135" s="31"/>
      <c r="AF135" s="35"/>
      <c r="AG135" s="31"/>
      <c r="AH135" s="31"/>
      <c r="AI135" s="31"/>
      <c r="AJ135" s="31"/>
      <c r="AK135" s="31"/>
      <c r="AL135" s="31"/>
      <c r="AM135" s="31"/>
      <c r="AN135" s="31"/>
      <c r="AO135" s="31"/>
      <c r="AP135" s="31"/>
      <c r="AQ135" s="31"/>
      <c r="AR135" s="31"/>
      <c r="AS135" s="31"/>
      <c r="AT135" s="35"/>
      <c r="AU135" s="31"/>
      <c r="AV135" s="31"/>
      <c r="AW135" s="31"/>
      <c r="AX135" s="31"/>
      <c r="AY135" s="31"/>
      <c r="AZ135" s="31"/>
      <c r="BA135" s="31"/>
      <c r="BB135" s="31"/>
      <c r="BC135" s="31"/>
      <c r="BD135" s="31"/>
      <c r="BE135" s="31"/>
      <c r="BF135" s="31"/>
      <c r="BG135" s="31"/>
      <c r="BH135" s="35"/>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row>
    <row r="136" spans="1:97" x14ac:dyDescent="0.3">
      <c r="A136" s="31"/>
      <c r="B136" s="31"/>
      <c r="C136" s="31"/>
      <c r="D136" s="59"/>
      <c r="E136" s="32"/>
      <c r="F136" s="31"/>
      <c r="G136" s="31"/>
      <c r="H136" s="31"/>
      <c r="I136" s="31"/>
      <c r="J136" s="31"/>
      <c r="K136" s="31"/>
      <c r="L136" s="31"/>
      <c r="M136" s="31"/>
      <c r="N136" s="31"/>
      <c r="O136" s="31"/>
      <c r="P136" s="31"/>
      <c r="Q136" s="31"/>
      <c r="R136" s="35"/>
      <c r="S136" s="31"/>
      <c r="T136" s="31"/>
      <c r="U136" s="31"/>
      <c r="V136" s="31"/>
      <c r="W136" s="31"/>
      <c r="X136" s="31"/>
      <c r="Y136" s="31"/>
      <c r="Z136" s="31"/>
      <c r="AA136" s="31"/>
      <c r="AB136" s="31"/>
      <c r="AC136" s="31"/>
      <c r="AD136" s="31"/>
      <c r="AE136" s="31"/>
      <c r="AF136" s="35"/>
      <c r="AG136" s="31"/>
      <c r="AH136" s="31"/>
      <c r="AI136" s="31"/>
      <c r="AJ136" s="31"/>
      <c r="AK136" s="31"/>
      <c r="AL136" s="31"/>
      <c r="AM136" s="31"/>
      <c r="AN136" s="31"/>
      <c r="AO136" s="31"/>
      <c r="AP136" s="31"/>
      <c r="AQ136" s="31"/>
      <c r="AR136" s="31"/>
      <c r="AS136" s="31"/>
      <c r="AT136" s="35"/>
      <c r="AU136" s="31"/>
      <c r="AV136" s="31"/>
      <c r="AW136" s="31"/>
      <c r="AX136" s="31"/>
      <c r="AY136" s="31"/>
      <c r="AZ136" s="31"/>
      <c r="BA136" s="31"/>
      <c r="BB136" s="31"/>
      <c r="BC136" s="31"/>
      <c r="BD136" s="31"/>
      <c r="BE136" s="31"/>
      <c r="BF136" s="31"/>
      <c r="BG136" s="31"/>
      <c r="BH136" s="35"/>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row>
    <row r="137" spans="1:97" x14ac:dyDescent="0.3">
      <c r="A137" s="31"/>
      <c r="B137" s="31"/>
      <c r="C137" s="31"/>
      <c r="D137" s="59" t="s">
        <v>14</v>
      </c>
      <c r="E137" s="32" t="s">
        <v>64</v>
      </c>
      <c r="F137" s="31"/>
      <c r="G137" s="31"/>
      <c r="H137" s="31"/>
      <c r="I137" s="31"/>
      <c r="J137" s="31"/>
      <c r="K137" s="31"/>
      <c r="L137" s="31"/>
      <c r="M137" s="31"/>
      <c r="N137" s="31"/>
      <c r="O137" s="31"/>
      <c r="P137" s="31"/>
      <c r="Q137" s="31"/>
      <c r="R137" s="35"/>
      <c r="S137" s="31"/>
      <c r="T137" s="31"/>
      <c r="U137" s="31"/>
      <c r="V137" s="31"/>
      <c r="W137" s="31"/>
      <c r="X137" s="31"/>
      <c r="Y137" s="25">
        <v>25000</v>
      </c>
      <c r="Z137" s="25">
        <v>25000</v>
      </c>
      <c r="AA137" s="25">
        <v>25000</v>
      </c>
      <c r="AB137" s="25">
        <v>25000</v>
      </c>
      <c r="AC137" s="25">
        <v>25000</v>
      </c>
      <c r="AD137" s="25">
        <v>25000</v>
      </c>
      <c r="AE137" s="25">
        <v>25000</v>
      </c>
      <c r="AF137" s="24">
        <f>AE137</f>
        <v>25000</v>
      </c>
      <c r="AG137" s="31"/>
      <c r="AH137" s="25">
        <v>25000</v>
      </c>
      <c r="AI137" s="25">
        <v>25000</v>
      </c>
      <c r="AJ137" s="25">
        <v>25000</v>
      </c>
      <c r="AK137" s="25">
        <v>25000</v>
      </c>
      <c r="AL137" s="25">
        <v>25000</v>
      </c>
      <c r="AM137" s="25">
        <v>25000</v>
      </c>
      <c r="AN137" s="25">
        <v>25000</v>
      </c>
      <c r="AO137" s="25">
        <v>25000</v>
      </c>
      <c r="AP137" s="25">
        <v>25000</v>
      </c>
      <c r="AQ137" s="25">
        <v>25000</v>
      </c>
      <c r="AR137" s="25">
        <v>25000</v>
      </c>
      <c r="AS137" s="25">
        <v>25000</v>
      </c>
      <c r="AT137" s="24">
        <f>AVERAGE(AG137:AS137)</f>
        <v>25000</v>
      </c>
      <c r="AU137" s="31"/>
      <c r="AV137" s="25">
        <v>25000</v>
      </c>
      <c r="AW137" s="25">
        <v>25000</v>
      </c>
      <c r="AX137" s="25">
        <v>25000</v>
      </c>
      <c r="AY137" s="25">
        <v>25000</v>
      </c>
      <c r="AZ137" s="25">
        <v>25000</v>
      </c>
      <c r="BA137" s="25">
        <v>25000</v>
      </c>
      <c r="BB137" s="25">
        <v>25000</v>
      </c>
      <c r="BC137" s="25">
        <v>25000</v>
      </c>
      <c r="BD137" s="25">
        <v>25000</v>
      </c>
      <c r="BE137" s="25">
        <v>25000</v>
      </c>
      <c r="BF137" s="25">
        <v>25000</v>
      </c>
      <c r="BG137" s="25">
        <v>25000</v>
      </c>
      <c r="BH137" s="24">
        <f>AVERAGE(AU137:BG137)</f>
        <v>25000</v>
      </c>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row>
    <row r="138" spans="1:97" x14ac:dyDescent="0.3">
      <c r="A138" s="31"/>
      <c r="B138" s="31"/>
      <c r="C138" s="31"/>
      <c r="D138" s="59" t="s">
        <v>28</v>
      </c>
      <c r="E138" s="32" t="s">
        <v>64</v>
      </c>
      <c r="F138" s="31"/>
      <c r="G138" s="31"/>
      <c r="H138" s="31"/>
      <c r="I138" s="31"/>
      <c r="J138" s="31"/>
      <c r="K138" s="31"/>
      <c r="L138" s="31"/>
      <c r="M138" s="31"/>
      <c r="N138" s="31"/>
      <c r="O138" s="31"/>
      <c r="P138" s="31"/>
      <c r="Q138" s="31"/>
      <c r="R138" s="35"/>
      <c r="S138" s="31"/>
      <c r="T138" s="31"/>
      <c r="U138" s="31"/>
      <c r="V138" s="31"/>
      <c r="W138" s="31"/>
      <c r="X138" s="31"/>
      <c r="Y138" s="25">
        <v>25000</v>
      </c>
      <c r="Z138" s="25">
        <v>25000</v>
      </c>
      <c r="AA138" s="25">
        <v>25000</v>
      </c>
      <c r="AB138" s="25">
        <v>25000</v>
      </c>
      <c r="AC138" s="25">
        <v>25000</v>
      </c>
      <c r="AD138" s="25">
        <v>25000</v>
      </c>
      <c r="AE138" s="25">
        <v>25000</v>
      </c>
      <c r="AF138" s="24">
        <f>AE138</f>
        <v>25000</v>
      </c>
      <c r="AG138" s="31"/>
      <c r="AH138" s="25">
        <v>25000</v>
      </c>
      <c r="AI138" s="25">
        <v>25000</v>
      </c>
      <c r="AJ138" s="25">
        <v>25000</v>
      </c>
      <c r="AK138" s="25">
        <v>25000</v>
      </c>
      <c r="AL138" s="25">
        <v>25000</v>
      </c>
      <c r="AM138" s="25">
        <v>25000</v>
      </c>
      <c r="AN138" s="25">
        <v>25000</v>
      </c>
      <c r="AO138" s="25">
        <v>25000</v>
      </c>
      <c r="AP138" s="25">
        <v>25000</v>
      </c>
      <c r="AQ138" s="25">
        <v>25000</v>
      </c>
      <c r="AR138" s="25">
        <v>25000</v>
      </c>
      <c r="AS138" s="25">
        <v>25000</v>
      </c>
      <c r="AT138" s="24">
        <f t="shared" ref="AT138:AT139" si="247">AVERAGE(AG138:AS138)</f>
        <v>25000</v>
      </c>
      <c r="AU138" s="31"/>
      <c r="AV138" s="25">
        <v>25000</v>
      </c>
      <c r="AW138" s="25">
        <v>25000</v>
      </c>
      <c r="AX138" s="25">
        <v>25000</v>
      </c>
      <c r="AY138" s="25">
        <v>25000</v>
      </c>
      <c r="AZ138" s="25">
        <v>25000</v>
      </c>
      <c r="BA138" s="25">
        <v>25000</v>
      </c>
      <c r="BB138" s="25">
        <v>25000</v>
      </c>
      <c r="BC138" s="25">
        <v>25000</v>
      </c>
      <c r="BD138" s="25">
        <v>25000</v>
      </c>
      <c r="BE138" s="25">
        <v>25000</v>
      </c>
      <c r="BF138" s="25">
        <v>25000</v>
      </c>
      <c r="BG138" s="25">
        <v>25000</v>
      </c>
      <c r="BH138" s="24">
        <f t="shared" ref="BH138:BH139" si="248">AVERAGE(AU138:BG138)</f>
        <v>25000</v>
      </c>
      <c r="BI138" s="31"/>
      <c r="BJ138" s="31"/>
      <c r="BK138" s="31"/>
      <c r="BL138" s="31"/>
      <c r="BM138" s="31"/>
      <c r="BN138" s="31"/>
      <c r="BO138" s="31"/>
      <c r="BP138" s="31"/>
      <c r="BQ138" s="31"/>
      <c r="BR138" s="31"/>
      <c r="BS138" s="31"/>
      <c r="BT138" s="31"/>
      <c r="BU138" s="31"/>
      <c r="BV138" s="31"/>
      <c r="BW138" s="31"/>
      <c r="BX138" s="31"/>
      <c r="BY138" s="31"/>
    </row>
    <row r="139" spans="1:97" x14ac:dyDescent="0.3">
      <c r="A139" s="31"/>
      <c r="B139" s="31"/>
      <c r="C139" s="31"/>
      <c r="D139" s="59" t="s">
        <v>29</v>
      </c>
      <c r="E139" s="32" t="s">
        <v>64</v>
      </c>
      <c r="F139" s="31"/>
      <c r="G139" s="31"/>
      <c r="H139" s="31"/>
      <c r="I139" s="31"/>
      <c r="J139" s="31"/>
      <c r="K139" s="31"/>
      <c r="L139" s="31"/>
      <c r="M139" s="31"/>
      <c r="N139" s="31"/>
      <c r="O139" s="31"/>
      <c r="P139" s="31"/>
      <c r="Q139" s="31"/>
      <c r="R139" s="35"/>
      <c r="S139" s="31"/>
      <c r="T139" s="31"/>
      <c r="U139" s="31"/>
      <c r="V139" s="31"/>
      <c r="W139" s="31"/>
      <c r="X139" s="31"/>
      <c r="Y139" s="25">
        <v>25000</v>
      </c>
      <c r="Z139" s="25">
        <v>25000</v>
      </c>
      <c r="AA139" s="25">
        <v>25000</v>
      </c>
      <c r="AB139" s="25">
        <v>25000</v>
      </c>
      <c r="AC139" s="25">
        <v>25000</v>
      </c>
      <c r="AD139" s="25">
        <v>25000</v>
      </c>
      <c r="AE139" s="25">
        <v>25000</v>
      </c>
      <c r="AF139" s="24">
        <f>AE139</f>
        <v>25000</v>
      </c>
      <c r="AG139" s="31"/>
      <c r="AH139" s="25">
        <v>25000</v>
      </c>
      <c r="AI139" s="25">
        <v>25000</v>
      </c>
      <c r="AJ139" s="25">
        <v>25000</v>
      </c>
      <c r="AK139" s="25">
        <v>25000</v>
      </c>
      <c r="AL139" s="25">
        <v>25000</v>
      </c>
      <c r="AM139" s="25">
        <v>25000</v>
      </c>
      <c r="AN139" s="25">
        <v>25000</v>
      </c>
      <c r="AO139" s="25">
        <v>25000</v>
      </c>
      <c r="AP139" s="25">
        <v>25000</v>
      </c>
      <c r="AQ139" s="25">
        <v>25000</v>
      </c>
      <c r="AR139" s="25">
        <v>25000</v>
      </c>
      <c r="AS139" s="25">
        <v>25000</v>
      </c>
      <c r="AT139" s="24">
        <f t="shared" si="247"/>
        <v>25000</v>
      </c>
      <c r="AU139" s="31"/>
      <c r="AV139" s="25">
        <v>25000</v>
      </c>
      <c r="AW139" s="25">
        <v>25000</v>
      </c>
      <c r="AX139" s="25">
        <v>25000</v>
      </c>
      <c r="AY139" s="25">
        <v>25000</v>
      </c>
      <c r="AZ139" s="25">
        <v>25000</v>
      </c>
      <c r="BA139" s="25">
        <v>25000</v>
      </c>
      <c r="BB139" s="25">
        <v>25000</v>
      </c>
      <c r="BC139" s="25">
        <v>25000</v>
      </c>
      <c r="BD139" s="25">
        <v>25000</v>
      </c>
      <c r="BE139" s="25">
        <v>25000</v>
      </c>
      <c r="BF139" s="25">
        <v>25000</v>
      </c>
      <c r="BG139" s="25">
        <v>25000</v>
      </c>
      <c r="BH139" s="24">
        <f t="shared" si="248"/>
        <v>25000</v>
      </c>
      <c r="BI139" s="31"/>
      <c r="BJ139" s="31"/>
      <c r="BK139" s="31"/>
      <c r="BL139" s="31"/>
      <c r="BM139" s="31"/>
      <c r="BN139" s="31"/>
      <c r="BO139" s="31"/>
      <c r="BP139" s="31"/>
      <c r="BQ139" s="31"/>
      <c r="BR139" s="31"/>
      <c r="BS139" s="31"/>
      <c r="BT139" s="31"/>
      <c r="BU139" s="31"/>
      <c r="BV139" s="31"/>
      <c r="BW139" s="31"/>
      <c r="BX139" s="31"/>
      <c r="BY139" s="31"/>
    </row>
    <row r="140" spans="1:97" s="31" customFormat="1" x14ac:dyDescent="0.3">
      <c r="D140" s="59"/>
      <c r="E140" s="32"/>
      <c r="R140" s="35"/>
    </row>
    <row r="141" spans="1:97" x14ac:dyDescent="0.3">
      <c r="A141" s="31"/>
      <c r="B141" s="31"/>
      <c r="C141" s="31"/>
      <c r="D141" s="59" t="s">
        <v>14</v>
      </c>
      <c r="E141" s="32" t="s">
        <v>65</v>
      </c>
      <c r="F141" s="31"/>
      <c r="G141" s="31"/>
      <c r="H141" s="31"/>
      <c r="I141" s="31"/>
      <c r="J141" s="31"/>
      <c r="K141" s="31"/>
      <c r="L141" s="31"/>
      <c r="M141" s="31"/>
      <c r="N141" s="31"/>
      <c r="O141" s="31"/>
      <c r="P141" s="31"/>
      <c r="Q141" s="31"/>
      <c r="R141" s="35"/>
      <c r="S141" s="31"/>
      <c r="T141" s="31"/>
      <c r="U141" s="31"/>
      <c r="V141" s="31"/>
      <c r="W141" s="31"/>
      <c r="X141" s="31"/>
      <c r="Y141" s="23">
        <f>Y131/Y137</f>
        <v>1.6588095238095237</v>
      </c>
      <c r="Z141" s="23">
        <f t="shared" ref="Z141:AE141" si="249">Z131/Z137</f>
        <v>1.6588095238095237</v>
      </c>
      <c r="AA141" s="23">
        <f t="shared" si="249"/>
        <v>1.4929285714285714</v>
      </c>
      <c r="AB141" s="23">
        <f>AB131/AB137</f>
        <v>1.6588095238095237</v>
      </c>
      <c r="AC141" s="23">
        <f t="shared" si="249"/>
        <v>1.4929285714285714</v>
      </c>
      <c r="AD141" s="23">
        <f t="shared" si="249"/>
        <v>1.6588095238095237</v>
      </c>
      <c r="AE141" s="23">
        <f t="shared" si="249"/>
        <v>1.6588095238095237</v>
      </c>
      <c r="AF141" s="24">
        <f>AE141</f>
        <v>1.6588095238095237</v>
      </c>
      <c r="AG141" s="31"/>
      <c r="AH141" s="23">
        <f t="shared" ref="AH141:AS142" si="250">AH131/AH137</f>
        <v>1.8246904761904761</v>
      </c>
      <c r="AI141" s="23">
        <f t="shared" si="250"/>
        <v>1.8246904761904761</v>
      </c>
      <c r="AJ141" s="23">
        <f t="shared" si="250"/>
        <v>1.9905714285714287</v>
      </c>
      <c r="AK141" s="23">
        <f t="shared" si="250"/>
        <v>1.9905714285714287</v>
      </c>
      <c r="AL141" s="23">
        <f t="shared" si="250"/>
        <v>1.9905714285714287</v>
      </c>
      <c r="AM141" s="23">
        <f t="shared" si="250"/>
        <v>2.156452380952381</v>
      </c>
      <c r="AN141" s="23">
        <f t="shared" si="250"/>
        <v>2.156452380952381</v>
      </c>
      <c r="AO141" s="23">
        <f t="shared" si="250"/>
        <v>2.3223333333333334</v>
      </c>
      <c r="AP141" s="23">
        <f t="shared" si="250"/>
        <v>2.3223333333333334</v>
      </c>
      <c r="AQ141" s="23">
        <f t="shared" si="250"/>
        <v>2.3223333333333334</v>
      </c>
      <c r="AR141" s="23">
        <f t="shared" si="250"/>
        <v>2.4882142857142857</v>
      </c>
      <c r="AS141" s="23">
        <f t="shared" si="250"/>
        <v>2.38</v>
      </c>
      <c r="AT141" s="24">
        <f>AS141</f>
        <v>2.38</v>
      </c>
      <c r="AU141" s="46"/>
      <c r="AV141" s="23">
        <f t="shared" ref="AV141:BG143" si="251">AV131/AV137</f>
        <v>2.4882142857142857</v>
      </c>
      <c r="AW141" s="23">
        <f t="shared" si="251"/>
        <v>2.4882142857142857</v>
      </c>
      <c r="AX141" s="23">
        <f t="shared" si="251"/>
        <v>2.6540952380952381</v>
      </c>
      <c r="AY141" s="23">
        <f t="shared" si="251"/>
        <v>2.4</v>
      </c>
      <c r="AZ141" s="23">
        <f t="shared" si="251"/>
        <v>2.5499999999999998</v>
      </c>
      <c r="BA141" s="23">
        <f t="shared" si="251"/>
        <v>2.5499999999999998</v>
      </c>
      <c r="BB141" s="23">
        <f t="shared" si="251"/>
        <v>2.7</v>
      </c>
      <c r="BC141" s="23">
        <f t="shared" si="251"/>
        <v>2.7</v>
      </c>
      <c r="BD141" s="23">
        <f t="shared" si="251"/>
        <v>2.85</v>
      </c>
      <c r="BE141" s="23">
        <f t="shared" si="251"/>
        <v>2.85</v>
      </c>
      <c r="BF141" s="23">
        <f t="shared" si="251"/>
        <v>3</v>
      </c>
      <c r="BG141" s="23">
        <f t="shared" si="251"/>
        <v>3</v>
      </c>
      <c r="BH141" s="24">
        <f>BG141</f>
        <v>3</v>
      </c>
      <c r="BI141" s="31"/>
      <c r="BJ141" s="31"/>
      <c r="BK141" s="31"/>
      <c r="BL141" s="31"/>
      <c r="BM141" s="31"/>
      <c r="BN141" s="31"/>
      <c r="BO141" s="31"/>
      <c r="BP141" s="31"/>
      <c r="BQ141" s="31"/>
      <c r="BR141" s="31"/>
      <c r="BS141" s="31"/>
      <c r="BT141" s="31"/>
      <c r="BU141" s="31"/>
      <c r="BV141" s="31"/>
      <c r="BW141" s="31"/>
      <c r="BX141" s="31"/>
      <c r="BY141" s="31"/>
    </row>
    <row r="142" spans="1:97" x14ac:dyDescent="0.3">
      <c r="A142" s="31"/>
      <c r="B142" s="31"/>
      <c r="C142" s="31"/>
      <c r="D142" s="59" t="s">
        <v>28</v>
      </c>
      <c r="E142" s="32" t="s">
        <v>65</v>
      </c>
      <c r="F142" s="31"/>
      <c r="G142" s="31"/>
      <c r="H142" s="31"/>
      <c r="I142" s="31"/>
      <c r="J142" s="31"/>
      <c r="K142" s="31"/>
      <c r="L142" s="31"/>
      <c r="M142" s="31"/>
      <c r="N142" s="31"/>
      <c r="O142" s="31"/>
      <c r="P142" s="31"/>
      <c r="Q142" s="31"/>
      <c r="R142" s="35"/>
      <c r="S142" s="31"/>
      <c r="T142" s="31"/>
      <c r="U142" s="31"/>
      <c r="V142" s="31"/>
      <c r="W142" s="31"/>
      <c r="X142" s="31"/>
      <c r="Y142" s="23">
        <f t="shared" ref="Y142:AE143" si="252">Y132/Y138</f>
        <v>7.8440556776556782</v>
      </c>
      <c r="Z142" s="23">
        <f t="shared" si="252"/>
        <v>8.4568725274725267</v>
      </c>
      <c r="AA142" s="23">
        <f t="shared" si="252"/>
        <v>8.4568725274725267</v>
      </c>
      <c r="AB142" s="23">
        <f t="shared" si="252"/>
        <v>8.2117457875457873</v>
      </c>
      <c r="AC142" s="23">
        <f t="shared" si="252"/>
        <v>7.598928937728938</v>
      </c>
      <c r="AD142" s="23">
        <f t="shared" si="252"/>
        <v>8.2117457875457873</v>
      </c>
      <c r="AE142" s="23">
        <f t="shared" si="252"/>
        <v>8.2117457875457873</v>
      </c>
      <c r="AF142" s="24">
        <f t="shared" ref="AF142:AF144" si="253">AE142</f>
        <v>8.2117457875457873</v>
      </c>
      <c r="AG142" s="31"/>
      <c r="AH142" s="23">
        <f>AH132/AH138</f>
        <v>8.9471260073260073</v>
      </c>
      <c r="AI142" s="23">
        <f t="shared" si="250"/>
        <v>9.1922527472527484</v>
      </c>
      <c r="AJ142" s="23">
        <f t="shared" si="250"/>
        <v>9.4373794871794878</v>
      </c>
      <c r="AK142" s="23">
        <f t="shared" si="250"/>
        <v>9.8050695970695969</v>
      </c>
      <c r="AL142" s="23">
        <f t="shared" si="250"/>
        <v>10.050196336996336</v>
      </c>
      <c r="AM142" s="23">
        <f t="shared" si="250"/>
        <v>10.417886446886445</v>
      </c>
      <c r="AN142" s="23">
        <f t="shared" si="250"/>
        <v>10.663013186813188</v>
      </c>
      <c r="AO142" s="23">
        <f t="shared" si="250"/>
        <v>11.030703296703296</v>
      </c>
      <c r="AP142" s="23">
        <f t="shared" si="250"/>
        <v>11.398393406593406</v>
      </c>
      <c r="AQ142" s="23">
        <f t="shared" si="250"/>
        <v>11.766083516483516</v>
      </c>
      <c r="AR142" s="23">
        <f t="shared" si="250"/>
        <v>12.011210256410255</v>
      </c>
      <c r="AS142" s="23">
        <f>AS132/AS138</f>
        <v>12.501463736263736</v>
      </c>
      <c r="AT142" s="24">
        <f t="shared" ref="AT142:AT144" si="254">AS142</f>
        <v>12.501463736263736</v>
      </c>
      <c r="AU142" s="46"/>
      <c r="AV142" s="23">
        <f t="shared" si="251"/>
        <v>12.869153846153848</v>
      </c>
      <c r="AW142" s="23">
        <f t="shared" si="251"/>
        <v>15.26</v>
      </c>
      <c r="AX142" s="23">
        <f t="shared" si="251"/>
        <v>15.679999999999998</v>
      </c>
      <c r="AY142" s="23">
        <f t="shared" si="251"/>
        <v>16.239999999999998</v>
      </c>
      <c r="AZ142" s="23">
        <f t="shared" si="251"/>
        <v>16.66</v>
      </c>
      <c r="BA142" s="23">
        <f t="shared" si="251"/>
        <v>17.22</v>
      </c>
      <c r="BB142" s="23">
        <f t="shared" si="251"/>
        <v>17.779999999999998</v>
      </c>
      <c r="BC142" s="23">
        <f t="shared" si="251"/>
        <v>18.339999999999996</v>
      </c>
      <c r="BD142" s="23">
        <f t="shared" si="251"/>
        <v>18.760000000000002</v>
      </c>
      <c r="BE142" s="23">
        <f t="shared" si="251"/>
        <v>19.32</v>
      </c>
      <c r="BF142" s="23">
        <f t="shared" si="251"/>
        <v>19.88</v>
      </c>
      <c r="BG142" s="23">
        <f t="shared" si="251"/>
        <v>20.3</v>
      </c>
      <c r="BH142" s="24">
        <f t="shared" ref="BH142:BH144" si="255">BG142</f>
        <v>20.3</v>
      </c>
      <c r="BI142" s="31"/>
      <c r="BJ142" s="31"/>
      <c r="BK142" s="31"/>
      <c r="BL142" s="31"/>
      <c r="BM142" s="31"/>
      <c r="BN142" s="31"/>
      <c r="BO142" s="31"/>
      <c r="BP142" s="31"/>
      <c r="BQ142" s="31"/>
      <c r="BR142" s="31"/>
      <c r="BS142" s="31"/>
      <c r="BT142" s="31"/>
      <c r="BU142" s="31"/>
      <c r="BV142" s="31"/>
      <c r="BW142" s="31"/>
      <c r="BX142" s="31"/>
      <c r="BY142" s="31"/>
    </row>
    <row r="143" spans="1:97" x14ac:dyDescent="0.3">
      <c r="A143" s="31"/>
      <c r="B143" s="31"/>
      <c r="C143" s="31"/>
      <c r="D143" s="59" t="s">
        <v>29</v>
      </c>
      <c r="E143" s="32" t="s">
        <v>65</v>
      </c>
      <c r="F143" s="31"/>
      <c r="G143" s="31"/>
      <c r="H143" s="31"/>
      <c r="I143" s="31"/>
      <c r="J143" s="31"/>
      <c r="K143" s="31"/>
      <c r="L143" s="31"/>
      <c r="M143" s="31"/>
      <c r="N143" s="31"/>
      <c r="O143" s="31"/>
      <c r="P143" s="31"/>
      <c r="Q143" s="31"/>
      <c r="R143" s="35"/>
      <c r="S143" s="31"/>
      <c r="T143" s="31"/>
      <c r="U143" s="31"/>
      <c r="V143" s="31"/>
      <c r="W143" s="31"/>
      <c r="X143" s="31"/>
      <c r="Y143" s="23">
        <f t="shared" si="252"/>
        <v>5.7621025641025634</v>
      </c>
      <c r="Z143" s="23">
        <f t="shared" si="252"/>
        <v>6.1736813186813189</v>
      </c>
      <c r="AA143" s="23">
        <f t="shared" si="252"/>
        <v>6.1736813186813189</v>
      </c>
      <c r="AB143" s="23">
        <f t="shared" si="252"/>
        <v>5.967891941391942</v>
      </c>
      <c r="AC143" s="23">
        <f t="shared" si="252"/>
        <v>5.5563131868131865</v>
      </c>
      <c r="AD143" s="23">
        <f t="shared" si="252"/>
        <v>5.967891941391942</v>
      </c>
      <c r="AE143" s="23">
        <f t="shared" si="252"/>
        <v>5.967891941391942</v>
      </c>
      <c r="AF143" s="24">
        <f t="shared" si="253"/>
        <v>5.967891941391942</v>
      </c>
      <c r="AG143" s="31"/>
      <c r="AH143" s="23">
        <f t="shared" ref="AH143:AS143" si="256">AH133/AH139</f>
        <v>6.4823653846153846</v>
      </c>
      <c r="AI143" s="23">
        <f t="shared" si="256"/>
        <v>6.6881547619047623</v>
      </c>
      <c r="AJ143" s="23">
        <f t="shared" si="256"/>
        <v>6.8939441391941401</v>
      </c>
      <c r="AK143" s="23">
        <f t="shared" si="256"/>
        <v>7.099733516483516</v>
      </c>
      <c r="AL143" s="23">
        <f t="shared" si="256"/>
        <v>7.3055228937728938</v>
      </c>
      <c r="AM143" s="23">
        <f t="shared" si="256"/>
        <v>7.6142069597069595</v>
      </c>
      <c r="AN143" s="23">
        <f t="shared" si="256"/>
        <v>7.8199963369963363</v>
      </c>
      <c r="AO143" s="23">
        <f t="shared" si="256"/>
        <v>8.0257857142857141</v>
      </c>
      <c r="AP143" s="23">
        <f t="shared" si="256"/>
        <v>8.3344697802197807</v>
      </c>
      <c r="AQ143" s="23">
        <f t="shared" si="256"/>
        <v>8.5402591575091584</v>
      </c>
      <c r="AR143" s="23">
        <f t="shared" si="256"/>
        <v>8.848943223443225</v>
      </c>
      <c r="AS143" s="23">
        <f t="shared" si="256"/>
        <v>9.1519999999999992</v>
      </c>
      <c r="AT143" s="24">
        <f t="shared" si="254"/>
        <v>9.1519999999999992</v>
      </c>
      <c r="AU143" s="46"/>
      <c r="AV143" s="23">
        <f t="shared" si="251"/>
        <v>9.3634166666666676</v>
      </c>
      <c r="AW143" s="23">
        <f t="shared" si="251"/>
        <v>9.6721007326007324</v>
      </c>
      <c r="AX143" s="23">
        <f t="shared" si="251"/>
        <v>9.9807847985347991</v>
      </c>
      <c r="AY143" s="23">
        <f t="shared" si="251"/>
        <v>10.289468864468864</v>
      </c>
      <c r="AZ143" s="23">
        <f t="shared" si="251"/>
        <v>10.59815293040293</v>
      </c>
      <c r="BA143" s="23">
        <f t="shared" si="251"/>
        <v>10.906836996336995</v>
      </c>
      <c r="BB143" s="23">
        <f t="shared" si="251"/>
        <v>11.215521062271062</v>
      </c>
      <c r="BC143" s="23">
        <f t="shared" si="251"/>
        <v>11.524205128205127</v>
      </c>
      <c r="BD143" s="23">
        <f t="shared" si="251"/>
        <v>11.935783882783884</v>
      </c>
      <c r="BE143" s="23">
        <f t="shared" si="251"/>
        <v>12.244467948717947</v>
      </c>
      <c r="BF143" s="23">
        <f t="shared" si="251"/>
        <v>12.656046703296704</v>
      </c>
      <c r="BG143" s="23">
        <f t="shared" si="251"/>
        <v>12.861836080586082</v>
      </c>
      <c r="BH143" s="24">
        <f t="shared" si="255"/>
        <v>12.861836080586082</v>
      </c>
      <c r="BI143" s="31"/>
      <c r="BJ143" s="31"/>
      <c r="BK143" s="31"/>
      <c r="BL143" s="31"/>
      <c r="BM143" s="31"/>
      <c r="BN143" s="31"/>
      <c r="BO143" s="31"/>
      <c r="BP143" s="31"/>
      <c r="BQ143" s="31"/>
      <c r="BR143" s="31"/>
      <c r="BS143" s="31"/>
      <c r="BT143" s="31"/>
      <c r="BU143" s="31"/>
      <c r="BV143" s="31"/>
      <c r="BW143" s="31"/>
      <c r="BX143" s="31"/>
      <c r="BY143" s="31"/>
    </row>
    <row r="144" spans="1:97" x14ac:dyDescent="0.3">
      <c r="A144" s="31"/>
      <c r="B144" s="31"/>
      <c r="C144" s="31"/>
      <c r="D144" s="59"/>
      <c r="E144" s="37" t="s">
        <v>15</v>
      </c>
      <c r="F144" s="31"/>
      <c r="G144" s="31"/>
      <c r="H144" s="31"/>
      <c r="I144" s="31"/>
      <c r="J144" s="31"/>
      <c r="K144" s="31"/>
      <c r="L144" s="31"/>
      <c r="M144" s="31"/>
      <c r="N144" s="31"/>
      <c r="O144" s="31"/>
      <c r="P144" s="31"/>
      <c r="Q144" s="31"/>
      <c r="R144" s="35"/>
      <c r="S144" s="31"/>
      <c r="T144" s="31"/>
      <c r="U144" s="31"/>
      <c r="V144" s="31"/>
      <c r="W144" s="31"/>
      <c r="X144" s="31"/>
      <c r="Y144" s="26">
        <f t="shared" ref="Y144:AE144" si="257">SUM(Y141:Y143)</f>
        <v>15.264967765567764</v>
      </c>
      <c r="Z144" s="26">
        <f t="shared" si="257"/>
        <v>16.289363369963368</v>
      </c>
      <c r="AA144" s="26">
        <f t="shared" si="257"/>
        <v>16.123482417582416</v>
      </c>
      <c r="AB144" s="26">
        <f t="shared" si="257"/>
        <v>15.838447252747253</v>
      </c>
      <c r="AC144" s="26">
        <f t="shared" si="257"/>
        <v>14.648170695970697</v>
      </c>
      <c r="AD144" s="26">
        <f t="shared" si="257"/>
        <v>15.838447252747253</v>
      </c>
      <c r="AE144" s="26">
        <f t="shared" si="257"/>
        <v>15.838447252747253</v>
      </c>
      <c r="AF144" s="26">
        <f t="shared" si="253"/>
        <v>15.838447252747253</v>
      </c>
      <c r="AG144" s="31"/>
      <c r="AH144" s="26">
        <f t="shared" ref="AH144:AS144" si="258">SUM(AH141:AH143)</f>
        <v>17.254181868131866</v>
      </c>
      <c r="AI144" s="26">
        <f t="shared" si="258"/>
        <v>17.705097985347987</v>
      </c>
      <c r="AJ144" s="26">
        <f t="shared" si="258"/>
        <v>18.321895054945056</v>
      </c>
      <c r="AK144" s="26">
        <f t="shared" si="258"/>
        <v>18.895374542124543</v>
      </c>
      <c r="AL144" s="26">
        <f t="shared" si="258"/>
        <v>19.34629065934066</v>
      </c>
      <c r="AM144" s="26">
        <f t="shared" si="258"/>
        <v>20.188545787545785</v>
      </c>
      <c r="AN144" s="26">
        <f t="shared" si="258"/>
        <v>20.639461904761905</v>
      </c>
      <c r="AO144" s="26">
        <f t="shared" si="258"/>
        <v>21.378822344322344</v>
      </c>
      <c r="AP144" s="26">
        <f t="shared" si="258"/>
        <v>22.05519652014652</v>
      </c>
      <c r="AQ144" s="26">
        <f t="shared" si="258"/>
        <v>22.628676007326007</v>
      </c>
      <c r="AR144" s="26">
        <f t="shared" si="258"/>
        <v>23.348367765567765</v>
      </c>
      <c r="AS144" s="26">
        <f t="shared" si="258"/>
        <v>24.033463736263734</v>
      </c>
      <c r="AT144" s="26">
        <f t="shared" si="254"/>
        <v>24.033463736263734</v>
      </c>
      <c r="AU144" s="31"/>
      <c r="AV144" s="26">
        <f t="shared" ref="AV144:BG144" si="259">SUM(AV141:AV143)</f>
        <v>24.720784798534801</v>
      </c>
      <c r="AW144" s="26">
        <f t="shared" si="259"/>
        <v>27.420315018315019</v>
      </c>
      <c r="AX144" s="26">
        <f t="shared" si="259"/>
        <v>28.314880036630036</v>
      </c>
      <c r="AY144" s="26">
        <f t="shared" si="259"/>
        <v>28.929468864468859</v>
      </c>
      <c r="AZ144" s="26">
        <f t="shared" si="259"/>
        <v>29.808152930402933</v>
      </c>
      <c r="BA144" s="26">
        <f t="shared" si="259"/>
        <v>30.676836996336995</v>
      </c>
      <c r="BB144" s="26">
        <f t="shared" si="259"/>
        <v>31.695521062271059</v>
      </c>
      <c r="BC144" s="26">
        <f t="shared" si="259"/>
        <v>32.564205128205124</v>
      </c>
      <c r="BD144" s="26">
        <f t="shared" si="259"/>
        <v>33.545783882783887</v>
      </c>
      <c r="BE144" s="26">
        <f t="shared" si="259"/>
        <v>34.414467948717949</v>
      </c>
      <c r="BF144" s="26">
        <f t="shared" si="259"/>
        <v>35.536046703296705</v>
      </c>
      <c r="BG144" s="26">
        <f t="shared" si="259"/>
        <v>36.161836080586085</v>
      </c>
      <c r="BH144" s="26">
        <f t="shared" si="255"/>
        <v>36.161836080586085</v>
      </c>
      <c r="BI144" s="31"/>
      <c r="BJ144" s="31"/>
      <c r="BK144" s="31"/>
      <c r="BL144" s="31"/>
      <c r="BM144" s="31"/>
      <c r="BN144" s="31"/>
      <c r="BO144" s="31"/>
      <c r="BP144" s="31"/>
      <c r="BQ144" s="31"/>
      <c r="BR144" s="31"/>
      <c r="BS144" s="31"/>
      <c r="BT144" s="31"/>
      <c r="BU144" s="31"/>
      <c r="BV144" s="31"/>
      <c r="BW144" s="31"/>
      <c r="BX144" s="31"/>
      <c r="BY144" s="31"/>
    </row>
    <row r="145" spans="4:60" s="31" customFormat="1" x14ac:dyDescent="0.3">
      <c r="D145" s="59"/>
      <c r="E145" s="32"/>
      <c r="R145" s="35"/>
      <c r="AF145" s="35"/>
      <c r="AT145" s="35"/>
      <c r="BH145" s="35"/>
    </row>
    <row r="146" spans="4:60" s="31" customFormat="1" x14ac:dyDescent="0.3">
      <c r="D146" s="59"/>
      <c r="E146" s="32"/>
      <c r="R146" s="35"/>
      <c r="AF146" s="35"/>
      <c r="AT146" s="35"/>
      <c r="BH146" s="35"/>
    </row>
    <row r="147" spans="4:60" s="31" customFormat="1" x14ac:dyDescent="0.3">
      <c r="D147" s="59"/>
      <c r="E147" s="32"/>
      <c r="R147" s="35"/>
      <c r="AF147" s="35"/>
      <c r="AT147" s="35"/>
      <c r="BH147" s="35"/>
    </row>
    <row r="148" spans="4:60" s="31" customFormat="1" x14ac:dyDescent="0.3">
      <c r="D148" s="59"/>
      <c r="E148" s="32"/>
      <c r="R148" s="35"/>
      <c r="AF148" s="35"/>
      <c r="AT148" s="35"/>
      <c r="BH148" s="35"/>
    </row>
    <row r="149" spans="4:60" s="31" customFormat="1" x14ac:dyDescent="0.3">
      <c r="D149" s="59"/>
      <c r="E149" s="32"/>
      <c r="R149" s="35"/>
      <c r="AF149" s="35"/>
      <c r="AT149" s="35"/>
      <c r="BH149" s="35"/>
    </row>
    <row r="150" spans="4:60" s="31" customFormat="1" x14ac:dyDescent="0.3">
      <c r="D150" s="59"/>
      <c r="E150" s="32"/>
      <c r="R150" s="35"/>
      <c r="AF150" s="35"/>
      <c r="AT150" s="35"/>
      <c r="BH150" s="35"/>
    </row>
    <row r="151" spans="4:60" s="31" customFormat="1" x14ac:dyDescent="0.3">
      <c r="D151" s="59"/>
      <c r="E151" s="32"/>
      <c r="R151" s="35"/>
      <c r="AF151" s="35"/>
      <c r="AT151" s="35"/>
      <c r="BH151" s="35"/>
    </row>
    <row r="152" spans="4:60" s="31" customFormat="1" x14ac:dyDescent="0.3">
      <c r="D152" s="59"/>
      <c r="E152" s="32"/>
      <c r="R152" s="35"/>
      <c r="AF152" s="35"/>
      <c r="AT152" s="35"/>
      <c r="BH152" s="35"/>
    </row>
    <row r="153" spans="4:60" s="31" customFormat="1" x14ac:dyDescent="0.3">
      <c r="D153" s="59"/>
      <c r="E153" s="32"/>
      <c r="R153" s="35"/>
      <c r="AF153" s="35"/>
      <c r="AT153" s="35"/>
      <c r="BH153" s="35"/>
    </row>
    <row r="154" spans="4:60" s="31" customFormat="1" x14ac:dyDescent="0.3">
      <c r="D154" s="59"/>
      <c r="E154" s="32"/>
      <c r="R154" s="35"/>
      <c r="AF154" s="35"/>
      <c r="AT154" s="35"/>
      <c r="BH154" s="35"/>
    </row>
    <row r="155" spans="4:60" s="31" customFormat="1" x14ac:dyDescent="0.3">
      <c r="D155" s="59"/>
      <c r="E155" s="32"/>
      <c r="R155" s="35"/>
      <c r="AF155" s="35"/>
      <c r="AT155" s="35"/>
      <c r="BH155" s="35"/>
    </row>
    <row r="156" spans="4:60" s="31" customFormat="1" x14ac:dyDescent="0.3">
      <c r="D156" s="59"/>
      <c r="E156" s="32"/>
      <c r="R156" s="35"/>
      <c r="AF156" s="35"/>
      <c r="AT156" s="35"/>
      <c r="BH156" s="35"/>
    </row>
    <row r="157" spans="4:60" s="31" customFormat="1" x14ac:dyDescent="0.3">
      <c r="D157" s="59"/>
      <c r="E157" s="32"/>
      <c r="R157" s="35"/>
      <c r="AF157" s="35"/>
      <c r="AT157" s="35"/>
      <c r="BH157" s="35"/>
    </row>
    <row r="158" spans="4:60" s="31" customFormat="1" x14ac:dyDescent="0.3">
      <c r="D158" s="59"/>
      <c r="E158" s="32"/>
      <c r="R158" s="35"/>
      <c r="AF158" s="35"/>
      <c r="AT158" s="35"/>
      <c r="BH158" s="35"/>
    </row>
    <row r="159" spans="4:60" s="31" customFormat="1" x14ac:dyDescent="0.3">
      <c r="D159" s="59"/>
      <c r="E159" s="32"/>
      <c r="R159" s="35"/>
      <c r="AF159" s="35"/>
      <c r="AT159" s="35"/>
      <c r="BH159" s="35"/>
    </row>
    <row r="160" spans="4:60" s="31" customFormat="1" x14ac:dyDescent="0.3">
      <c r="D160" s="59"/>
      <c r="E160" s="32"/>
      <c r="R160" s="35"/>
      <c r="AF160" s="35"/>
      <c r="AT160" s="35"/>
      <c r="BH160" s="35"/>
    </row>
    <row r="161" spans="4:60" s="31" customFormat="1" x14ac:dyDescent="0.3">
      <c r="D161" s="59"/>
      <c r="E161" s="32"/>
      <c r="R161" s="35"/>
      <c r="AF161" s="35"/>
      <c r="AT161" s="35"/>
      <c r="BH161" s="35"/>
    </row>
    <row r="162" spans="4:60" s="31" customFormat="1" x14ac:dyDescent="0.3">
      <c r="D162" s="59"/>
      <c r="E162" s="32"/>
      <c r="R162" s="35"/>
      <c r="AF162" s="35"/>
      <c r="AT162" s="35"/>
      <c r="BH162" s="35"/>
    </row>
    <row r="163" spans="4:60" s="31" customFormat="1" x14ac:dyDescent="0.3">
      <c r="D163" s="59"/>
      <c r="E163" s="32"/>
      <c r="R163" s="35"/>
      <c r="AF163" s="35"/>
      <c r="AT163" s="35"/>
      <c r="BH163" s="35"/>
    </row>
    <row r="164" spans="4:60" s="31" customFormat="1" x14ac:dyDescent="0.3">
      <c r="D164" s="59"/>
      <c r="E164" s="32"/>
      <c r="R164" s="35"/>
      <c r="AF164" s="35"/>
      <c r="AT164" s="35"/>
      <c r="BH164" s="35"/>
    </row>
    <row r="165" spans="4:60" s="31" customFormat="1" x14ac:dyDescent="0.3">
      <c r="D165" s="59"/>
      <c r="E165" s="32"/>
      <c r="R165" s="35"/>
      <c r="AF165" s="35"/>
      <c r="AT165" s="35"/>
      <c r="BH165" s="35"/>
    </row>
    <row r="166" spans="4:60" s="31" customFormat="1" x14ac:dyDescent="0.3">
      <c r="D166" s="59"/>
      <c r="E166" s="32"/>
      <c r="R166" s="35"/>
      <c r="AF166" s="35"/>
      <c r="AT166" s="35"/>
      <c r="BH166" s="35"/>
    </row>
    <row r="167" spans="4:60" s="31" customFormat="1" x14ac:dyDescent="0.3">
      <c r="D167" s="59"/>
      <c r="E167" s="32"/>
      <c r="R167" s="35"/>
      <c r="AF167" s="35"/>
      <c r="AT167" s="35"/>
      <c r="BH167" s="35"/>
    </row>
    <row r="168" spans="4:60" s="31" customFormat="1" x14ac:dyDescent="0.3">
      <c r="D168" s="59"/>
      <c r="E168" s="32"/>
      <c r="R168" s="35"/>
      <c r="AF168" s="35"/>
      <c r="AT168" s="35"/>
      <c r="BH168" s="35"/>
    </row>
    <row r="169" spans="4:60" s="31" customFormat="1" x14ac:dyDescent="0.3">
      <c r="D169" s="59"/>
      <c r="E169" s="32"/>
      <c r="R169" s="35"/>
      <c r="AF169" s="35"/>
      <c r="AT169" s="35"/>
      <c r="BH169" s="35"/>
    </row>
    <row r="170" spans="4:60" s="31" customFormat="1" x14ac:dyDescent="0.3">
      <c r="D170" s="59"/>
      <c r="E170" s="32"/>
      <c r="R170" s="35"/>
      <c r="AF170" s="35"/>
      <c r="AT170" s="35"/>
      <c r="BH170" s="35"/>
    </row>
    <row r="171" spans="4:60" s="31" customFormat="1" x14ac:dyDescent="0.3">
      <c r="D171" s="59"/>
      <c r="E171" s="32"/>
      <c r="R171" s="35"/>
      <c r="AF171" s="35"/>
      <c r="AT171" s="35"/>
      <c r="BH171" s="35"/>
    </row>
    <row r="172" spans="4:60" s="31" customFormat="1" x14ac:dyDescent="0.3">
      <c r="D172" s="59"/>
      <c r="E172" s="32"/>
      <c r="R172" s="35"/>
      <c r="AF172" s="35"/>
      <c r="AT172" s="35"/>
      <c r="BH172" s="35"/>
    </row>
    <row r="173" spans="4:60" s="31" customFormat="1" x14ac:dyDescent="0.3">
      <c r="D173" s="59"/>
      <c r="E173" s="32"/>
      <c r="R173" s="35"/>
      <c r="AF173" s="35"/>
      <c r="AT173" s="35"/>
      <c r="BH173" s="35"/>
    </row>
    <row r="174" spans="4:60" s="31" customFormat="1" x14ac:dyDescent="0.3">
      <c r="D174" s="59"/>
      <c r="E174" s="32"/>
      <c r="R174" s="35"/>
      <c r="AF174" s="35"/>
      <c r="AT174" s="35"/>
      <c r="BH174" s="35"/>
    </row>
    <row r="175" spans="4:60" s="31" customFormat="1" x14ac:dyDescent="0.3">
      <c r="D175" s="59"/>
      <c r="E175" s="32"/>
      <c r="R175" s="35"/>
      <c r="AF175" s="35"/>
      <c r="AT175" s="35"/>
      <c r="BH175" s="35"/>
    </row>
    <row r="176" spans="4:60" s="31" customFormat="1" x14ac:dyDescent="0.3">
      <c r="D176" s="59"/>
      <c r="E176" s="32"/>
      <c r="R176" s="35"/>
      <c r="AF176" s="35"/>
      <c r="AT176" s="35"/>
      <c r="BH176" s="35"/>
    </row>
    <row r="177" spans="4:60" s="31" customFormat="1" x14ac:dyDescent="0.3">
      <c r="D177" s="59"/>
      <c r="E177" s="32"/>
      <c r="R177" s="35"/>
      <c r="AF177" s="35"/>
      <c r="AT177" s="35"/>
      <c r="BH177" s="35"/>
    </row>
    <row r="178" spans="4:60" s="31" customFormat="1" x14ac:dyDescent="0.3">
      <c r="D178" s="59"/>
      <c r="E178" s="32"/>
      <c r="R178" s="35"/>
      <c r="AF178" s="35"/>
      <c r="AT178" s="35"/>
      <c r="BH178" s="35"/>
    </row>
    <row r="179" spans="4:60" s="31" customFormat="1" x14ac:dyDescent="0.3">
      <c r="D179" s="59"/>
      <c r="E179" s="32"/>
      <c r="R179" s="35"/>
      <c r="AF179" s="35"/>
      <c r="AT179" s="35"/>
      <c r="BH179" s="35"/>
    </row>
    <row r="180" spans="4:60" s="31" customFormat="1" x14ac:dyDescent="0.3">
      <c r="D180" s="59"/>
      <c r="E180" s="32"/>
      <c r="R180" s="35"/>
      <c r="AF180" s="35"/>
      <c r="AT180" s="35"/>
      <c r="BH180" s="35"/>
    </row>
    <row r="181" spans="4:60" s="31" customFormat="1" x14ac:dyDescent="0.3">
      <c r="D181" s="59"/>
      <c r="E181" s="32"/>
      <c r="R181" s="35"/>
      <c r="AF181" s="35"/>
      <c r="AT181" s="35"/>
      <c r="BH181" s="35"/>
    </row>
    <row r="182" spans="4:60" s="31" customFormat="1" x14ac:dyDescent="0.3">
      <c r="D182" s="59"/>
      <c r="E182" s="32"/>
      <c r="R182" s="35"/>
      <c r="AF182" s="35"/>
      <c r="AT182" s="35"/>
      <c r="BH182" s="35"/>
    </row>
    <row r="183" spans="4:60" s="31" customFormat="1" x14ac:dyDescent="0.3">
      <c r="D183" s="59"/>
      <c r="E183" s="32"/>
      <c r="R183" s="35"/>
      <c r="AF183" s="35"/>
      <c r="AT183" s="35"/>
      <c r="BH183" s="35"/>
    </row>
    <row r="184" spans="4:60" s="31" customFormat="1" x14ac:dyDescent="0.3">
      <c r="D184" s="59"/>
      <c r="E184" s="32"/>
      <c r="R184" s="35"/>
      <c r="AF184" s="35"/>
      <c r="AT184" s="35"/>
      <c r="BH184" s="35"/>
    </row>
    <row r="185" spans="4:60" s="31" customFormat="1" x14ac:dyDescent="0.3">
      <c r="D185" s="59"/>
      <c r="E185" s="32"/>
      <c r="R185" s="35"/>
      <c r="AF185" s="35"/>
      <c r="AT185" s="35"/>
      <c r="BH185" s="35"/>
    </row>
    <row r="186" spans="4:60" s="31" customFormat="1" x14ac:dyDescent="0.3">
      <c r="D186" s="59"/>
      <c r="E186" s="32"/>
      <c r="R186" s="35"/>
      <c r="AF186" s="35"/>
      <c r="AT186" s="35"/>
      <c r="BH186" s="35"/>
    </row>
    <row r="187" spans="4:60" s="31" customFormat="1" x14ac:dyDescent="0.3">
      <c r="D187" s="59"/>
      <c r="E187" s="32"/>
      <c r="R187" s="35"/>
      <c r="AF187" s="35"/>
      <c r="AT187" s="35"/>
      <c r="BH187" s="35"/>
    </row>
    <row r="188" spans="4:60" s="31" customFormat="1" x14ac:dyDescent="0.3">
      <c r="D188" s="59"/>
      <c r="E188" s="32"/>
      <c r="R188" s="35"/>
      <c r="AF188" s="35"/>
      <c r="AT188" s="35"/>
      <c r="BH188" s="35"/>
    </row>
    <row r="189" spans="4:60" s="31" customFormat="1" x14ac:dyDescent="0.3">
      <c r="D189" s="59"/>
      <c r="E189" s="32"/>
      <c r="R189" s="35"/>
      <c r="AF189" s="35"/>
      <c r="AT189" s="35"/>
      <c r="BH189" s="35"/>
    </row>
    <row r="190" spans="4:60" s="31" customFormat="1" x14ac:dyDescent="0.3">
      <c r="D190" s="59"/>
      <c r="E190" s="32"/>
      <c r="R190" s="35"/>
      <c r="AF190" s="35"/>
      <c r="AT190" s="35"/>
      <c r="BH190" s="35"/>
    </row>
    <row r="191" spans="4:60" s="31" customFormat="1" x14ac:dyDescent="0.3">
      <c r="D191" s="59"/>
      <c r="E191" s="32"/>
      <c r="R191" s="35"/>
      <c r="AF191" s="35"/>
      <c r="AT191" s="35"/>
      <c r="BH191" s="35"/>
    </row>
    <row r="192" spans="4:60" s="31" customFormat="1" x14ac:dyDescent="0.3">
      <c r="D192" s="59"/>
      <c r="E192" s="32"/>
      <c r="R192" s="35"/>
      <c r="AF192" s="35"/>
      <c r="AT192" s="35"/>
      <c r="BH192" s="35"/>
    </row>
    <row r="193" spans="4:60" s="31" customFormat="1" x14ac:dyDescent="0.3">
      <c r="D193" s="59"/>
      <c r="E193" s="32"/>
      <c r="R193" s="35"/>
      <c r="AF193" s="35"/>
      <c r="AT193" s="35"/>
      <c r="BH193" s="35"/>
    </row>
    <row r="194" spans="4:60" s="31" customFormat="1" x14ac:dyDescent="0.3">
      <c r="D194" s="58"/>
      <c r="E194" s="32"/>
      <c r="R194" s="35"/>
      <c r="AF194" s="35"/>
      <c r="AT194" s="35"/>
      <c r="BH194" s="35"/>
    </row>
    <row r="195" spans="4:60" s="31" customFormat="1" x14ac:dyDescent="0.3">
      <c r="D195" s="58"/>
      <c r="E195" s="32"/>
      <c r="R195" s="35"/>
      <c r="AF195" s="35"/>
      <c r="AT195" s="35"/>
      <c r="BH195" s="35"/>
    </row>
    <row r="196" spans="4:60" s="31" customFormat="1" x14ac:dyDescent="0.3">
      <c r="D196" s="58"/>
      <c r="E196" s="32"/>
      <c r="R196" s="35"/>
      <c r="AF196" s="35"/>
      <c r="AT196" s="35"/>
      <c r="BH196" s="35"/>
    </row>
    <row r="197" spans="4:60" s="31" customFormat="1" x14ac:dyDescent="0.3">
      <c r="D197" s="58"/>
      <c r="E197" s="32"/>
      <c r="R197" s="35"/>
      <c r="AF197" s="35"/>
      <c r="AT197" s="35"/>
      <c r="BH197" s="35"/>
    </row>
    <row r="198" spans="4:60" s="31" customFormat="1" x14ac:dyDescent="0.3">
      <c r="D198" s="58"/>
      <c r="E198" s="32"/>
      <c r="R198" s="35"/>
      <c r="AF198" s="35"/>
      <c r="AT198" s="35"/>
      <c r="BH198" s="35"/>
    </row>
    <row r="199" spans="4:60" s="31" customFormat="1" x14ac:dyDescent="0.3">
      <c r="D199" s="58"/>
      <c r="E199" s="32"/>
      <c r="R199" s="35"/>
      <c r="AF199" s="35"/>
      <c r="AT199" s="35"/>
      <c r="BH199" s="35"/>
    </row>
    <row r="200" spans="4:60" s="31" customFormat="1" x14ac:dyDescent="0.3">
      <c r="D200" s="58"/>
      <c r="E200" s="32"/>
      <c r="R200" s="35"/>
      <c r="AF200" s="35"/>
      <c r="AT200" s="35"/>
      <c r="BH200" s="35"/>
    </row>
    <row r="201" spans="4:60" s="31" customFormat="1" x14ac:dyDescent="0.3">
      <c r="D201" s="58"/>
      <c r="E201" s="32"/>
      <c r="R201" s="35"/>
      <c r="AF201" s="35"/>
      <c r="AT201" s="35"/>
      <c r="BH201" s="35"/>
    </row>
    <row r="202" spans="4:60" s="31" customFormat="1" x14ac:dyDescent="0.3">
      <c r="D202" s="58"/>
      <c r="E202" s="32"/>
      <c r="R202" s="35"/>
      <c r="AF202" s="35"/>
      <c r="AT202" s="35"/>
      <c r="BH202" s="35"/>
    </row>
    <row r="203" spans="4:60" s="31" customFormat="1" x14ac:dyDescent="0.3">
      <c r="D203" s="58"/>
      <c r="E203" s="32"/>
      <c r="R203" s="35"/>
      <c r="AF203" s="35"/>
      <c r="AT203" s="35"/>
      <c r="BH203" s="35"/>
    </row>
    <row r="204" spans="4:60" s="31" customFormat="1" x14ac:dyDescent="0.3">
      <c r="D204" s="58"/>
      <c r="E204" s="32"/>
      <c r="R204" s="35"/>
      <c r="AF204" s="35"/>
      <c r="AT204" s="35"/>
      <c r="BH204" s="35"/>
    </row>
    <row r="205" spans="4:60" s="31" customFormat="1" x14ac:dyDescent="0.3">
      <c r="D205" s="58"/>
      <c r="E205" s="32"/>
      <c r="R205" s="35"/>
      <c r="AF205" s="35"/>
      <c r="AT205" s="35"/>
      <c r="BH205" s="35"/>
    </row>
    <row r="206" spans="4:60" s="31" customFormat="1" x14ac:dyDescent="0.3">
      <c r="D206" s="58"/>
      <c r="E206" s="32"/>
      <c r="R206" s="35"/>
      <c r="AF206" s="35"/>
      <c r="AT206" s="35"/>
      <c r="BH206" s="35"/>
    </row>
    <row r="207" spans="4:60" s="31" customFormat="1" x14ac:dyDescent="0.3">
      <c r="D207" s="58"/>
      <c r="E207" s="32"/>
      <c r="R207" s="35"/>
      <c r="AF207" s="35"/>
      <c r="AT207" s="35"/>
      <c r="BH207" s="35"/>
    </row>
    <row r="208" spans="4:60" s="31" customFormat="1" x14ac:dyDescent="0.3">
      <c r="D208" s="58"/>
      <c r="E208" s="32"/>
      <c r="R208" s="35"/>
      <c r="AF208" s="35"/>
      <c r="AT208" s="35"/>
      <c r="BH208" s="35"/>
    </row>
    <row r="209" spans="4:60" s="31" customFormat="1" x14ac:dyDescent="0.3">
      <c r="D209" s="58"/>
      <c r="E209" s="32"/>
      <c r="R209" s="35"/>
      <c r="AF209" s="35"/>
      <c r="AT209" s="35"/>
      <c r="BH209" s="35"/>
    </row>
    <row r="210" spans="4:60" s="31" customFormat="1" x14ac:dyDescent="0.3">
      <c r="D210" s="58"/>
      <c r="E210" s="32"/>
      <c r="R210" s="35"/>
      <c r="AF210" s="35"/>
      <c r="AT210" s="35"/>
      <c r="BH210" s="35"/>
    </row>
  </sheetData>
  <conditionalFormatting sqref="Y8:AE9">
    <cfRule type="expression" dxfId="38" priority="52">
      <formula>Y$11="Actuals"</formula>
    </cfRule>
  </conditionalFormatting>
  <conditionalFormatting sqref="Y12:AE13">
    <cfRule type="expression" dxfId="37" priority="51">
      <formula>Y$11="Actuals"</formula>
    </cfRule>
  </conditionalFormatting>
  <conditionalFormatting sqref="Y19:AE21">
    <cfRule type="expression" dxfId="36" priority="50">
      <formula>Y$11="Actuals"</formula>
    </cfRule>
  </conditionalFormatting>
  <conditionalFormatting sqref="Y29:AE30">
    <cfRule type="expression" dxfId="35" priority="49">
      <formula>Y$11="Actuals"</formula>
    </cfRule>
  </conditionalFormatting>
  <conditionalFormatting sqref="Y28:AE28">
    <cfRule type="expression" dxfId="34" priority="48">
      <formula>Y$11="Actuals"</formula>
    </cfRule>
  </conditionalFormatting>
  <conditionalFormatting sqref="Y32:AE34">
    <cfRule type="expression" dxfId="33" priority="47">
      <formula>Y$11="Actuals"</formula>
    </cfRule>
  </conditionalFormatting>
  <conditionalFormatting sqref="Y76:AE78">
    <cfRule type="expression" dxfId="32" priority="46">
      <formula>Y$11="Actuals"</formula>
    </cfRule>
  </conditionalFormatting>
  <conditionalFormatting sqref="Y90:AE92">
    <cfRule type="expression" dxfId="31" priority="45">
      <formula>Y$11="Actuals"</formula>
    </cfRule>
  </conditionalFormatting>
  <conditionalFormatting sqref="Y94:AE96">
    <cfRule type="expression" dxfId="30" priority="44">
      <formula>Y$11="Actuals"</formula>
    </cfRule>
  </conditionalFormatting>
  <conditionalFormatting sqref="Y128:AE129">
    <cfRule type="expression" dxfId="29" priority="43">
      <formula>Y$11="Actuals"</formula>
    </cfRule>
  </conditionalFormatting>
  <conditionalFormatting sqref="Y127:AE127">
    <cfRule type="expression" dxfId="28" priority="42">
      <formula>Y$11="Actuals"</formula>
    </cfRule>
  </conditionalFormatting>
  <conditionalFormatting sqref="Y138:AE139">
    <cfRule type="expression" dxfId="27" priority="41">
      <formula>Y$11="Actuals"</formula>
    </cfRule>
  </conditionalFormatting>
  <conditionalFormatting sqref="Y137:AE137">
    <cfRule type="expression" dxfId="26" priority="40">
      <formula>Y$11="Actuals"</formula>
    </cfRule>
  </conditionalFormatting>
  <conditionalFormatting sqref="AH8:AS9">
    <cfRule type="expression" dxfId="25" priority="39">
      <formula>AH$11="Actuals"</formula>
    </cfRule>
  </conditionalFormatting>
  <conditionalFormatting sqref="AH12:AS13">
    <cfRule type="expression" dxfId="24" priority="38">
      <formula>AH$11="Actuals"</formula>
    </cfRule>
  </conditionalFormatting>
  <conditionalFormatting sqref="AH19:AS21">
    <cfRule type="expression" dxfId="23" priority="37">
      <formula>AH$11="Actuals"</formula>
    </cfRule>
  </conditionalFormatting>
  <conditionalFormatting sqref="AH29:AS30">
    <cfRule type="expression" dxfId="22" priority="36">
      <formula>AH$11="Actuals"</formula>
    </cfRule>
  </conditionalFormatting>
  <conditionalFormatting sqref="AH28:AS28">
    <cfRule type="expression" dxfId="21" priority="35">
      <formula>AH$11="Actuals"</formula>
    </cfRule>
  </conditionalFormatting>
  <conditionalFormatting sqref="AH32:AS34">
    <cfRule type="expression" dxfId="20" priority="34">
      <formula>AH$11="Actuals"</formula>
    </cfRule>
  </conditionalFormatting>
  <conditionalFormatting sqref="AH76:AS78">
    <cfRule type="expression" dxfId="19" priority="33">
      <formula>AH$11="Actuals"</formula>
    </cfRule>
  </conditionalFormatting>
  <conditionalFormatting sqref="AH90:AS92">
    <cfRule type="expression" dxfId="18" priority="32">
      <formula>AH$11="Actuals"</formula>
    </cfRule>
  </conditionalFormatting>
  <conditionalFormatting sqref="AH94:AS96">
    <cfRule type="expression" dxfId="17" priority="31">
      <formula>AH$11="Actuals"</formula>
    </cfRule>
  </conditionalFormatting>
  <conditionalFormatting sqref="AH128:AS129">
    <cfRule type="expression" dxfId="16" priority="30">
      <formula>AH$11="Actuals"</formula>
    </cfRule>
  </conditionalFormatting>
  <conditionalFormatting sqref="AH127:AS127">
    <cfRule type="expression" dxfId="15" priority="29">
      <formula>AH$11="Actuals"</formula>
    </cfRule>
  </conditionalFormatting>
  <conditionalFormatting sqref="AH138:AS139">
    <cfRule type="expression" dxfId="14" priority="28">
      <formula>AH$11="Actuals"</formula>
    </cfRule>
  </conditionalFormatting>
  <conditionalFormatting sqref="AH137:AS137">
    <cfRule type="expression" dxfId="13" priority="27">
      <formula>AH$11="Actuals"</formula>
    </cfRule>
  </conditionalFormatting>
  <conditionalFormatting sqref="AV8:BG9">
    <cfRule type="expression" dxfId="12" priority="13">
      <formula>AV$11="Actuals"</formula>
    </cfRule>
  </conditionalFormatting>
  <conditionalFormatting sqref="AV12:BG13">
    <cfRule type="expression" dxfId="11" priority="12">
      <formula>AV$11="Actuals"</formula>
    </cfRule>
  </conditionalFormatting>
  <conditionalFormatting sqref="AV19:BG21">
    <cfRule type="expression" dxfId="10" priority="11">
      <formula>AV$11="Actuals"</formula>
    </cfRule>
  </conditionalFormatting>
  <conditionalFormatting sqref="AV29:BG30">
    <cfRule type="expression" dxfId="9" priority="10">
      <formula>AV$11="Actuals"</formula>
    </cfRule>
  </conditionalFormatting>
  <conditionalFormatting sqref="AV28:BG28">
    <cfRule type="expression" dxfId="8" priority="9">
      <formula>AV$11="Actuals"</formula>
    </cfRule>
  </conditionalFormatting>
  <conditionalFormatting sqref="AV32:BG34">
    <cfRule type="expression" dxfId="7" priority="8">
      <formula>AV$11="Actuals"</formula>
    </cfRule>
  </conditionalFormatting>
  <conditionalFormatting sqref="AV76:BG78">
    <cfRule type="expression" dxfId="6" priority="7">
      <formula>AV$11="Actuals"</formula>
    </cfRule>
  </conditionalFormatting>
  <conditionalFormatting sqref="AV90:BG92">
    <cfRule type="expression" dxfId="5" priority="6">
      <formula>AV$11="Actuals"</formula>
    </cfRule>
  </conditionalFormatting>
  <conditionalFormatting sqref="AV94:BG96">
    <cfRule type="expression" dxfId="4" priority="5">
      <formula>AV$11="Actuals"</formula>
    </cfRule>
  </conditionalFormatting>
  <conditionalFormatting sqref="AV128:BG129">
    <cfRule type="expression" dxfId="3" priority="4">
      <formula>AV$11="Actuals"</formula>
    </cfRule>
  </conditionalFormatting>
  <conditionalFormatting sqref="AV127:BG127">
    <cfRule type="expression" dxfId="2" priority="3">
      <formula>AV$11="Actuals"</formula>
    </cfRule>
  </conditionalFormatting>
  <conditionalFormatting sqref="AV138:BG139">
    <cfRule type="expression" dxfId="1" priority="2">
      <formula>AV$11="Actuals"</formula>
    </cfRule>
  </conditionalFormatting>
  <conditionalFormatting sqref="AV137:BG137">
    <cfRule type="expression" dxfId="0" priority="1">
      <formula>AV$11="Actuals"</formula>
    </cfRule>
  </conditionalFormatting>
  <pageMargins left="0.7" right="0.7" top="0.75" bottom="0.75" header="0.3" footer="0.3"/>
  <pageSetup orientation="portrait" horizontalDpi="4294967293" r:id="rId1"/>
  <ignoredErrors>
    <ignoredError sqref="R8:R48 R52:R103" formulaRange="1"/>
  </ignoredErrors>
  <extLst>
    <ext xmlns:x14="http://schemas.microsoft.com/office/spreadsheetml/2009/9/main" uri="{CCE6A557-97BC-4b89-ADB6-D9C93CAAB3DF}">
      <x14:dataValidations xmlns:xm="http://schemas.microsoft.com/office/excel/2006/main" count="2">
        <x14:dataValidation type="list" allowBlank="1" showInputMessage="1" showErrorMessage="1" xr:uid="{C1227352-5C6D-4CE8-A25A-60E2833E9C25}">
          <x14:formula1>
            <xm:f>Drivers!$B$3:$B$12</xm:f>
          </x14:formula1>
          <xm:sqref>C3</xm:sqref>
        </x14:dataValidation>
        <x14:dataValidation type="list" allowBlank="1" showInputMessage="1" showErrorMessage="1" xr:uid="{8EC5389F-2621-49F2-932C-156433E65715}">
          <x14:formula1>
            <xm:f>Drivers!$D$3:$D$10</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3C276-402A-4C71-A0E6-22FA53F7196A}">
  <dimension ref="A1:Z54"/>
  <sheetViews>
    <sheetView zoomScale="140" zoomScaleNormal="140" workbookViewId="0">
      <selection activeCell="U54" sqref="U54"/>
    </sheetView>
  </sheetViews>
  <sheetFormatPr defaultColWidth="8.81640625" defaultRowHeight="13.5" x14ac:dyDescent="0.3"/>
  <cols>
    <col min="1" max="5" width="8.81640625" style="31"/>
    <col min="6" max="6" width="9.36328125" style="31" bestFit="1" customWidth="1"/>
    <col min="7" max="7" width="14.81640625" style="31" bestFit="1" customWidth="1"/>
    <col min="8" max="8" width="13.453125" style="31" bestFit="1" customWidth="1"/>
    <col min="9" max="10" width="14.81640625" style="31" bestFit="1" customWidth="1"/>
    <col min="11" max="13" width="9.36328125" style="31" bestFit="1" customWidth="1"/>
    <col min="14" max="14" width="12.26953125" style="31" bestFit="1" customWidth="1"/>
    <col min="15" max="15" width="9.36328125" style="31" bestFit="1" customWidth="1"/>
    <col min="16" max="21" width="9.453125" style="31" bestFit="1" customWidth="1"/>
    <col min="22" max="16384" width="8.81640625" style="31"/>
  </cols>
  <sheetData>
    <row r="1" spans="1:26" ht="30" customHeight="1" x14ac:dyDescent="0.3">
      <c r="A1" s="18"/>
      <c r="B1" s="18"/>
      <c r="C1" s="48" t="s">
        <v>63</v>
      </c>
      <c r="D1" s="18"/>
      <c r="E1" s="20"/>
      <c r="F1" s="20"/>
      <c r="G1" s="20"/>
      <c r="H1" s="20"/>
      <c r="I1" s="20"/>
      <c r="J1" s="20"/>
      <c r="K1" s="20"/>
      <c r="L1" s="20"/>
      <c r="M1" s="20"/>
      <c r="N1" s="20"/>
      <c r="O1" s="20"/>
      <c r="P1" s="20"/>
      <c r="Q1" s="20"/>
      <c r="R1" s="20"/>
      <c r="S1" s="20"/>
      <c r="T1" s="20"/>
      <c r="U1" s="20"/>
      <c r="V1" s="20"/>
      <c r="W1" s="20"/>
      <c r="X1" s="20"/>
      <c r="Y1" s="20"/>
      <c r="Z1" s="20"/>
    </row>
    <row r="43" spans="6:14" x14ac:dyDescent="0.3">
      <c r="G43" s="99" t="s">
        <v>70</v>
      </c>
      <c r="H43" s="99"/>
      <c r="I43" s="99"/>
      <c r="J43" s="99"/>
    </row>
    <row r="44" spans="6:14" x14ac:dyDescent="0.3">
      <c r="F44" s="49"/>
      <c r="G44" s="50" t="str">
        <f>'2. Revenue Planning'!$R$6</f>
        <v>FY2022</v>
      </c>
      <c r="H44" s="50" t="str">
        <f>'2. Revenue Planning'!$AF$6</f>
        <v>FY2023</v>
      </c>
      <c r="I44" s="50" t="str">
        <f>'2. Revenue Planning'!$AT$6</f>
        <v>FY2024</v>
      </c>
      <c r="J44" s="50" t="str">
        <f>'2. Revenue Planning'!$BH$6</f>
        <v>FY2025</v>
      </c>
      <c r="N44" s="52" t="s">
        <v>89</v>
      </c>
    </row>
    <row r="45" spans="6:14" x14ac:dyDescent="0.3">
      <c r="F45" s="49" t="s">
        <v>14</v>
      </c>
      <c r="G45" s="51">
        <f>'2. Revenue Planning'!R41</f>
        <v>857134.17999999993</v>
      </c>
      <c r="H45" s="51">
        <f>'2. Revenue Planning'!AF41</f>
        <v>1220750.0670285714</v>
      </c>
      <c r="I45" s="51">
        <f>'2. Revenue Planning'!AT41</f>
        <v>1816628.8277857141</v>
      </c>
      <c r="J45" s="51">
        <f>'2. Revenue Planning'!BH41</f>
        <v>2277221.8753428571</v>
      </c>
      <c r="M45" s="32" t="s">
        <v>14</v>
      </c>
      <c r="N45" s="53">
        <f>H45</f>
        <v>1220750.0670285714</v>
      </c>
    </row>
    <row r="46" spans="6:14" x14ac:dyDescent="0.3">
      <c r="F46" s="49" t="s">
        <v>28</v>
      </c>
      <c r="G46" s="51">
        <f>'2. Revenue Planning'!R42</f>
        <v>6197482.2500000009</v>
      </c>
      <c r="H46" s="51">
        <f>'2. Revenue Planning'!AF42</f>
        <v>8031254.7532431316</v>
      </c>
      <c r="I46" s="51">
        <f>'2. Revenue Planning'!AT42</f>
        <v>11587729.637562087</v>
      </c>
      <c r="J46" s="51">
        <f>'2. Revenue Planning'!BH42</f>
        <v>18973552.852990378</v>
      </c>
      <c r="M46" s="32" t="s">
        <v>28</v>
      </c>
      <c r="N46" s="53">
        <f>H46</f>
        <v>8031254.7532431316</v>
      </c>
    </row>
    <row r="47" spans="6:14" x14ac:dyDescent="0.3">
      <c r="F47" s="49" t="s">
        <v>29</v>
      </c>
      <c r="G47" s="51">
        <f>'2. Revenue Planning'!R43</f>
        <v>3515168.2299999995</v>
      </c>
      <c r="H47" s="51">
        <f>'2. Revenue Planning'!AF43</f>
        <v>4349047.5457603782</v>
      </c>
      <c r="I47" s="51">
        <f>'2. Revenue Planning'!AT43</f>
        <v>6377167.1497032205</v>
      </c>
      <c r="J47" s="51">
        <f>'2. Revenue Planning'!BH43</f>
        <v>9165850.6757665593</v>
      </c>
      <c r="M47" s="32" t="s">
        <v>29</v>
      </c>
      <c r="N47" s="53">
        <f>H47</f>
        <v>4349047.5457603782</v>
      </c>
    </row>
    <row r="50" spans="5:21" x14ac:dyDescent="0.3">
      <c r="F50" s="99" t="s">
        <v>70</v>
      </c>
      <c r="G50" s="99"/>
      <c r="H50" s="99"/>
      <c r="I50" s="99"/>
      <c r="J50" s="99"/>
      <c r="K50" s="99"/>
      <c r="L50" s="99"/>
      <c r="M50" s="99"/>
      <c r="N50" s="99"/>
      <c r="O50" s="99"/>
      <c r="P50" s="99"/>
      <c r="Q50" s="99"/>
      <c r="R50" s="99"/>
      <c r="S50" s="99"/>
      <c r="T50" s="99"/>
      <c r="U50" s="99"/>
    </row>
    <row r="51" spans="5:21" s="35" customFormat="1" x14ac:dyDescent="0.3">
      <c r="F51" s="54" t="s">
        <v>52</v>
      </c>
      <c r="G51" s="54" t="s">
        <v>53</v>
      </c>
      <c r="H51" s="50" t="s">
        <v>54</v>
      </c>
      <c r="I51" s="54" t="s">
        <v>55</v>
      </c>
      <c r="J51" s="54" t="s">
        <v>56</v>
      </c>
      <c r="K51" s="54" t="s">
        <v>57</v>
      </c>
      <c r="L51" s="50" t="s">
        <v>58</v>
      </c>
      <c r="M51" s="54" t="s">
        <v>59</v>
      </c>
      <c r="N51" s="54" t="s">
        <v>66</v>
      </c>
      <c r="O51" s="54" t="s">
        <v>67</v>
      </c>
      <c r="P51" s="50" t="s">
        <v>68</v>
      </c>
      <c r="Q51" s="54" t="s">
        <v>69</v>
      </c>
      <c r="R51" s="54" t="s">
        <v>90</v>
      </c>
      <c r="S51" s="54" t="s">
        <v>91</v>
      </c>
      <c r="T51" s="50" t="s">
        <v>92</v>
      </c>
      <c r="U51" s="54" t="s">
        <v>93</v>
      </c>
    </row>
    <row r="52" spans="5:21" x14ac:dyDescent="0.3">
      <c r="E52" s="32" t="s">
        <v>14</v>
      </c>
      <c r="F52" s="55">
        <f>'2. Revenue Planning'!H113</f>
        <v>22</v>
      </c>
      <c r="G52" s="55">
        <f>'2. Revenue Planning'!K113</f>
        <v>24</v>
      </c>
      <c r="H52" s="55">
        <f>'2. Revenue Planning'!N113</f>
        <v>26</v>
      </c>
      <c r="I52" s="55">
        <f>'2. Revenue Planning'!Q113</f>
        <v>29</v>
      </c>
      <c r="J52" s="55">
        <f>'2. Revenue Planning'!V113</f>
        <v>31</v>
      </c>
      <c r="K52" s="55">
        <f>'2. Revenue Planning'!Y113</f>
        <v>34.290753968253966</v>
      </c>
      <c r="L52" s="55">
        <f>'2. Revenue Planning'!AB113</f>
        <v>37.629079365079363</v>
      </c>
      <c r="M52" s="55">
        <f>'2. Revenue Planning'!AF113</f>
        <v>40.971085317460314</v>
      </c>
      <c r="N52" s="55">
        <f>'2. Revenue Planning'!AJ113</f>
        <v>45.135134920634918</v>
      </c>
      <c r="O52" s="55">
        <f>'2. Revenue Planning'!AM113</f>
        <v>49.378945574294526</v>
      </c>
      <c r="P52" s="55">
        <f>'2. Revenue Planning'!AP113</f>
        <v>54.093497795414457</v>
      </c>
      <c r="Q52" s="55">
        <f>'2. Revenue Planning'!AS113</f>
        <v>69.12</v>
      </c>
      <c r="R52" s="55">
        <f>'2. Revenue Planning'!AX113</f>
        <v>64.27228073605599</v>
      </c>
      <c r="S52" s="55">
        <f>'2. Revenue Planning'!BA113</f>
        <v>68.865367811673281</v>
      </c>
      <c r="T52" s="55">
        <f>'2. Revenue Planning'!BD113</f>
        <v>73.904792288084209</v>
      </c>
      <c r="U52" s="55">
        <f>'2. Revenue Planning'!BG113</f>
        <v>79.494722525352714</v>
      </c>
    </row>
    <row r="53" spans="5:21" x14ac:dyDescent="0.3">
      <c r="E53" s="32" t="s">
        <v>28</v>
      </c>
      <c r="F53" s="55">
        <f>'2. Revenue Planning'!H114</f>
        <v>174</v>
      </c>
      <c r="G53" s="55">
        <f>'2. Revenue Planning'!K114</f>
        <v>202</v>
      </c>
      <c r="H53" s="55">
        <f>'2. Revenue Planning'!N114</f>
        <v>229</v>
      </c>
      <c r="I53" s="55">
        <f>'2. Revenue Planning'!Q114</f>
        <v>262</v>
      </c>
      <c r="J53" s="55">
        <f>'2. Revenue Planning'!V114</f>
        <v>295</v>
      </c>
      <c r="K53" s="55">
        <f>'2. Revenue Planning'!Y114</f>
        <v>337.30162067562071</v>
      </c>
      <c r="L53" s="55">
        <f>'2. Revenue Planning'!AB114</f>
        <v>384.67721074481074</v>
      </c>
      <c r="M53" s="55">
        <f>'2. Revenue Planning'!AF114</f>
        <v>428.32993980463976</v>
      </c>
      <c r="N53" s="55">
        <f>'2. Revenue Planning'!AJ114</f>
        <v>472.9612335571835</v>
      </c>
      <c r="O53" s="55">
        <f>'2. Revenue Planning'!AM114</f>
        <v>523.50064937246555</v>
      </c>
      <c r="P53" s="55">
        <f>'2. Revenue Planning'!AP114</f>
        <v>579.3612326421561</v>
      </c>
      <c r="Q53" s="55">
        <f>'2. Revenue Planning'!AS114</f>
        <v>790.92</v>
      </c>
      <c r="R53" s="55">
        <f>'2. Revenue Planning'!AX114</f>
        <v>715.91736696524288</v>
      </c>
      <c r="S53" s="55">
        <f>'2. Revenue Planning'!BA114</f>
        <v>802.53210784251712</v>
      </c>
      <c r="T53" s="55">
        <f>'2. Revenue Planning'!BD114</f>
        <v>897.92806450779699</v>
      </c>
      <c r="U53" s="55">
        <f>'2. Revenue Planning'!BG114</f>
        <v>1002.8778184995223</v>
      </c>
    </row>
    <row r="54" spans="5:21" x14ac:dyDescent="0.3">
      <c r="E54" s="32" t="s">
        <v>29</v>
      </c>
      <c r="F54" s="55">
        <f>'2. Revenue Planning'!H115</f>
        <v>276</v>
      </c>
      <c r="G54" s="55">
        <f>'2. Revenue Planning'!K115</f>
        <v>312</v>
      </c>
      <c r="H54" s="55">
        <f>'2. Revenue Planning'!N115</f>
        <v>342</v>
      </c>
      <c r="I54" s="55">
        <f>'2. Revenue Planning'!Q115</f>
        <v>398</v>
      </c>
      <c r="J54" s="55">
        <f>'2. Revenue Planning'!V115</f>
        <v>444</v>
      </c>
      <c r="K54" s="55">
        <f>'2. Revenue Planning'!Y115</f>
        <v>510.35304985754988</v>
      </c>
      <c r="L54" s="55">
        <f>'2. Revenue Planning'!AB115</f>
        <v>581.52437830687836</v>
      </c>
      <c r="M54" s="55">
        <f>'2. Revenue Planning'!AF115</f>
        <v>641.58387291412305</v>
      </c>
      <c r="N54" s="55">
        <f>'2. Revenue Planning'!AJ115</f>
        <v>710.31763878713878</v>
      </c>
      <c r="O54" s="55">
        <f>'2. Revenue Planning'!AM115</f>
        <v>783.10582293805305</v>
      </c>
      <c r="P54" s="55">
        <f>'2. Revenue Planning'!AP115</f>
        <v>867.32499123724358</v>
      </c>
      <c r="Q54" s="55">
        <f>'2. Revenue Planning'!AS115</f>
        <v>1166.78</v>
      </c>
      <c r="R54" s="55">
        <f>'2. Revenue Planning'!AX115</f>
        <v>1058.375772073686</v>
      </c>
      <c r="S54" s="55">
        <f>'2. Revenue Planning'!BA115</f>
        <v>1165.4453945478681</v>
      </c>
      <c r="T54" s="55">
        <f>'2. Revenue Planning'!BD115</f>
        <v>1285.0086356294942</v>
      </c>
      <c r="U54" s="55">
        <f>'2. Revenue Planning'!BG115</f>
        <v>1413.9681459056724</v>
      </c>
    </row>
  </sheetData>
  <mergeCells count="2">
    <mergeCell ref="G43:J43"/>
    <mergeCell ref="F50:U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DD387-2831-4618-A080-99FB3A37DE7C}">
  <dimension ref="B2:D12"/>
  <sheetViews>
    <sheetView showGridLines="0" workbookViewId="0">
      <selection activeCell="B6" sqref="B6"/>
    </sheetView>
  </sheetViews>
  <sheetFormatPr defaultRowHeight="14.5" x14ac:dyDescent="0.35"/>
  <cols>
    <col min="2" max="2" width="29.81640625" bestFit="1" customWidth="1"/>
    <col min="4" max="4" width="27.6328125" bestFit="1" customWidth="1"/>
  </cols>
  <sheetData>
    <row r="2" spans="2:4" s="68" customFormat="1" ht="13.5" x14ac:dyDescent="0.3">
      <c r="B2" s="67" t="s">
        <v>95</v>
      </c>
      <c r="D2" s="67" t="s">
        <v>96</v>
      </c>
    </row>
    <row r="3" spans="2:4" x14ac:dyDescent="0.35">
      <c r="B3" t="s">
        <v>97</v>
      </c>
      <c r="D3" t="s">
        <v>107</v>
      </c>
    </row>
    <row r="4" spans="2:4" x14ac:dyDescent="0.35">
      <c r="B4" t="s">
        <v>98</v>
      </c>
      <c r="D4" t="s">
        <v>108</v>
      </c>
    </row>
    <row r="5" spans="2:4" x14ac:dyDescent="0.35">
      <c r="B5" t="s">
        <v>99</v>
      </c>
      <c r="D5" t="s">
        <v>51</v>
      </c>
    </row>
    <row r="6" spans="2:4" x14ac:dyDescent="0.35">
      <c r="B6" t="s">
        <v>100</v>
      </c>
      <c r="D6" t="s">
        <v>109</v>
      </c>
    </row>
    <row r="7" spans="2:4" x14ac:dyDescent="0.35">
      <c r="B7" t="s">
        <v>101</v>
      </c>
      <c r="D7" t="s">
        <v>110</v>
      </c>
    </row>
    <row r="8" spans="2:4" x14ac:dyDescent="0.35">
      <c r="B8" t="s">
        <v>102</v>
      </c>
      <c r="D8" t="s">
        <v>111</v>
      </c>
    </row>
    <row r="9" spans="2:4" x14ac:dyDescent="0.35">
      <c r="B9" t="s">
        <v>103</v>
      </c>
      <c r="D9" t="s">
        <v>112</v>
      </c>
    </row>
    <row r="10" spans="2:4" x14ac:dyDescent="0.35">
      <c r="B10" t="s">
        <v>104</v>
      </c>
      <c r="D10" t="s">
        <v>113</v>
      </c>
    </row>
    <row r="11" spans="2:4" x14ac:dyDescent="0.35">
      <c r="B11" t="s">
        <v>105</v>
      </c>
    </row>
    <row r="12" spans="2:4" x14ac:dyDescent="0.35">
      <c r="B12"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ube xmlns="https://www.cubesoftware.com/1.0/CUBE_DATA">%5B%7B%22id%22%3A%226c30272b-d78b-4655-9ca9-7e2e7c1bdbd7%22%2C%22completed_at%22%3A%222022-06-10T15%3A47%3A26.364Z%22%2C%22companyId%22%3A%2253a228d6-21bf-43f2-a62a-ed290b2b448d%22%2C%22created_at%22%3A%222022-06-10T15%3A47%3A25.708Z%22%2C%22rangeId%22%3A%22Rb9b5c8ed_eda4_417f_88de_64c9e64b2b99%22%2C%22sheetId%22%3A%22%7BA3DE43D7-2A72-49CA-980A-96F2347A82FF%7D%22%2C%22status%22%3A%22SUCCESS%22%2C%22type%22%3A%22FETCH%22%7D%2C%7B%22id%22%3A%227c2a5ef5-d8d5-4baf-a1b2-fa44a81a5799%22%2C%22completed_at%22%3A%222022-06-10T19%3A03%3A44.553Z%22%2C%22companyId%22%3A%2253a228d6-21bf-43f2-a62a-ed290b2b448d%22%2C%22created_at%22%3A%222022-06-10T19%3A03%3A43.889Z%22%2C%22rangeId%22%3A%22Rb9b5c8ed_eda4_417f_88de_64c9e64b2b99%22%2C%22sheetId%22%3A%22%7BA3DE43D7-2A72-49CA-980A-96F2347A82FF%7D%22%2C%22status%22%3A%22SUCCESS%22%2C%22type%22%3A%22FETCH%22%7D%2C%7B%22id%22%3A%227e522487-2a61-4ae1-80aa-52af06b0fae3%22%2C%22completed_at%22%3A%222022-06-13T19%3A50%3A30.767Z%22%2C%22companyId%22%3A%2253a228d6-21bf-43f2-a62a-ed290b2b448d%22%2C%22created_at%22%3A%222022-06-13T19%3A50%3A29.901Z%22%2C%22rangeId%22%3A%22Rb9b5c8ed_eda4_417f_88de_64c9e64b2b99%22%2C%22sheetId%22%3A%22%7BA3DE43D7-2A72-49CA-980A-96F2347A82FF%7D%22%2C%22status%22%3A%22SUCCESS%22%2C%22type%22%3A%22FETCH%22%7D%2C%7B%22id%22%3A%227848e732-9e71-4bdf-b667-dcd57b3d46b4%22%2C%22completed_at%22%3A%222022-06-13T20%3A05%3A07.522Z%22%2C%22companyId%22%3A%2253a228d6-21bf-43f2-a62a-ed290b2b448d%22%2C%22created_at%22%3A%222022-06-13T20%3A05%3A06.923Z%22%2C%22rangeId%22%3A%22Rb9b5c8ed_eda4_417f_88de_64c9e64b2b99%22%2C%22sheetId%22%3A%22%7BA3DE43D7-2A72-49CA-980A-96F2347A82FF%7D%22%2C%22status%22%3A%22SUCCESS%22%2C%22type%22%3A%22FETCH%22%7D%2C%7B%22id%22%3A%2271d216d9-7685-424f-b182-d9f272f7f428%22%2C%22completed_at%22%3A%222022-06-15T15%3A54%3A10.572Z%22%2C%22companyId%22%3A%2253a228d6-21bf-43f2-a62a-ed290b2b448d%22%2C%22created_at%22%3A%222022-06-15T15%3A54%3A09.654Z%22%2C%22rangeId%22%3A%22Rb9b5c8ed_eda4_417f_88de_64c9e64b2b99%22%2C%22sheetId%22%3A%22%7BA3DE43D7-2A72-49CA-980A-96F2347A82FF%7D%22%2C%22status%22%3A%22SUCCESS%22%2C%22type%22%3A%22FETCH%22%7D%2C%7B%22id%22%3A%22edd436db-110f-4e9c-973b-d11d63d175b7%22%2C%22completed_at%22%3A%222022-06-15T17%3A50%3A34.932Z%22%2C%22companyId%22%3A%2253a228d6-21bf-43f2-a62a-ed290b2b448d%22%2C%22created_at%22%3A%222022-06-15T17%3A50%3A33.559Z%22%2C%22rangeId%22%3A%22Rb9b5c8ed_eda4_417f_88de_64c9e64b2b99%22%2C%22sheetId%22%3A%22%7BA3DE43D7-2A72-49CA-980A-96F2347A82FF%7D%22%2C%22status%22%3A%22SUCCESS%22%2C%22type%22%3A%22FETCH%22%7D%2C%7B%22id%22%3A%22ead15e0b-389d-4966-9612-ab7460bc4451%22%2C%22completed_at%22%3A%222022-06-16T17%3A54%3A03.591Z%22%2C%22companyId%22%3A%2253a228d6-21bf-43f2-a62a-ed290b2b448d%22%2C%22created_at%22%3A%222022-06-16T17%3A54%3A02.702Z%22%2C%22rangeId%22%3A%22Rb9b5c8ed_eda4_417f_88de_64c9e64b2b99%22%2C%22sheetId%22%3A%22%7BA3DE43D7-2A72-49CA-980A-96F2347A82FF%7D%22%2C%22status%22%3A%22SUCCESS%22%2C%22type%22%3A%22FETCH%22%7D%2C%7B%22id%22%3A%22cf0ecbbe-19bd-4982-86d9-c7aa5efdf310%22%2C%22completed_at%22%3A%222022-06-16T19%3A08%3A49.946Z%22%2C%22companyId%22%3A%2253a228d6-21bf-43f2-a62a-ed290b2b448d%22%2C%22created_at%22%3A%222022-06-16T19%3A08%3A49.282Z%22%2C%22rangeId%22%3A%22Rb9b5c8ed_eda4_417f_88de_64c9e64b2b99%22%2C%22sheetId%22%3A%22%7BA3DE43D7-2A72-49CA-980A-96F2347A82FF%7D%22%2C%22status%22%3A%22SUCCESS%22%2C%22type%22%3A%22FETCH%22%7D%2C%7B%22id%22%3A%227d7ee68a-4fed-4e4e-ad9e-aa26fc1bf72a%22%2C%22completed_at%22%3A%222022-06-17T15%3A50%3A07.406Z%22%2C%22companyId%22%3A%2253a228d6-21bf-43f2-a62a-ed290b2b448d%22%2C%22created_at%22%3A%222022-06-17T15%3A50%3A05.981Z%22%2C%22rangeId%22%3A%22Rb9b5c8ed_eda4_417f_88de_64c9e64b2b99%22%2C%22sheetId%22%3A%22%7BA3DE43D7-2A72-49CA-980A-96F2347A82FF%7D%22%2C%22status%22%3A%22SUCCESS%22%2C%22type%22%3A%22FETCH%22%7D%2C%7B%22id%22%3A%22c7d3ce84-d7a6-451f-af2d-263aa3e6128b%22%2C%22completed_at%22%3A%222022-06-17T16%3A03%3A18.273Z%22%2C%22companyId%22%3A%2253a228d6-21bf-43f2-a62a-ed290b2b448d%22%2C%22created_at%22%3A%222022-06-17T16%3A03%3A17.363Z%22%2C%22rangeId%22%3A%22Rb9b5c8ed_eda4_417f_88de_64c9e64b2b99%22%2C%22sheetId%22%3A%22%7BA3DE43D7-2A72-49CA-980A-96F2347A82FF%7D%22%2C%22status%22%3A%22SUCCESS%22%2C%22type%22%3A%22FETCH%22%7D%5D</Cube>
</file>

<file path=customXml/item2.xml><?xml version="1.0" encoding="utf-8"?>
<Cube xmlns="https://www.cubesoftware.com/1.0/CUBE_RANGES">%5B%7B%22id%22%3A%22R2eb9442e_90b3_410c_98a9_df403b815383%22%2C%22name%22%3A%22Range%201%22%2C%22a1%22%3A%22D3%3AAS133%22%2C%22active%22%3Atrue%2C%22permissions%22%3A%7B%22canFetch%22%3Atrue%2C%22canPublish%22%3Atrue%7D%2C%22origin%22%3A%7B%22apiRangeId%22%3Anull%2C%22companyId%22%3A%222d8c0cf7-fdbe-45c8-baea-04668e85cffd%22%2C%22sheetId%22%3A%22%7B3158B391-7647-4A6C-9848-27B951B74A2D%7D%22%2C%22templateId%22%3Anull%7D%2C%22workspace%22%3A%7B%22rows%22%3A%5B%7B%22tld%22%3A16462%2C%22children%22%3A%5B22335%5D%7D%2C%7B%22tld%22%3A16357%2C%22children%22%3A%5B16471%5D%7D%5D%2C%22columns%22%3A%5B%7B%22tld%22%3A16363%2C%22children%22%3A%5B16364%2C16366%2C16365%5D%7D%2C%7B%22tld%22%3A16367%2C%22children%22%3A%5B16384%2C16387%2C16388%2C16389%2C16391%2C16392%2C16393%2C16395%2C16396%2C16397%2C16399%2C16400%2C16401%2C16385%2C16404%2C16405%2C16406%2C16408%2C16409%2C16410%2C16412%2C16413%2C16414%2C16416%2C16417%2C16418%2C16421%2C16422%2C16423%2C16425%2C16426%2C16427%2C16429%2C16430%2C16431%2C16433%2C16434%5D%7D%5D%2C%22filters%22%3A%5B%7B%22tld%22%3A16360%2C%22children%22%3A%5B16361%5D%2C%22parents%22%3A%5B16361%5D%7D%2C%7B%22tld%22%3A16597%2C%22children%22%3A%5B16611%5D%2C%22parents%22%3A%5B16611%5D%7D%5D%2C%22type%22%3A%22loadExisting%22%7D%7D%2C%7B%22id%22%3A%22Ra33475ed_65aa_495c_8812_9642d65221cc%22%2C%22name%22%3A%22Range%201%22%2C%22a1%22%3A%22D3%3AAT144%22%2C%22active%22%3Atrue%2C%22permissions%22%3A%7B%22canFetch%22%3Afalse%2C%22canPublish%22%3Atrue%7D%2C%22origin%22%3A%7B%22apiRangeId%22%3Anull%2C%22companyId%22%3A%2253a228d6-21bf-43f2-a62a-ed290b2b448d%22%2C%22sheetId%22%3A%22%7B3158B391-7647-4A6C-9848-27B951B74A2D%7D%22%2C%22templateId%22%3Anull%7D%2C%22workspace%22%3A%7B%22rows%22%3A%5B%7B%22tld%22%3A25223%2C%22children%22%3A%5B25224%2C25270%2C25271%2C25272%5D%7D%2C%7B%22tld%22%3A25161%2C%22children%22%3A%5B25252%2C25253%2C25251%2C25239%2C25240%2C25262%2C25263%2C25261%2C25241%2C25246%2C25228%2C25233%2C25234%2C25259%2C25257%2C25250%2C25254%2C25231%2C25232%2C25264%2C25265%2C25243%2C25244%2C25227%2C25267%2C25266%2C25268%2C25260%2C25256%2C25249%2C25247%2C25255%2C25248%2C25258%2C25238%2C25237%2C74220%2C74221%5D%7D%5D%2C%22columns%22%3A%5B%7B%22tld%22%3A25164%2C%22children%22%3A%5B25273%5D%7D%2C%7B%22tld%22%3A25167%2C%22children%22%3A%5B25168%2C25170%2C30853%5D%7D%2C%7B%22tld%22%3A25171%2C%22children%22%3A%5B25188%2C25191%2C25192%2C25193%2C25195%2C25196%2C25197%2C25199%2C25200%2C25201%2C25203%2C25204%2C25205%2C25189%2C25208%2C25209%2C25210%2C25212%2C25213%2C25214%2C25216%2C25217%2C25218%2C25220%2C25221%2C25222%2C25276%2C25277%2C25278%2C25280%2C25281%2C25282%2C25284%2C25285%2C25286%2C25288%2C25289%2C25290%5D%7D%5D%2C%22filters%22%3A%5B%5D%2C%22type%22%3A%22loadExisting%22%2C%22currency%22%3A%22USD%22%7D%7D%2C%7B%22id%22%3A%22Rb9b5c8ed_eda4_417f_88de_64c9e64b2b99%22%2C%22name%22%3A%22Range%201%22%2C%22a1%22%3A%22C5%3AF28%22%2C%22active%22%3Atrue%2C%22permissions%22%3A%7B%22canFetch%22%3Atrue%2C%22canPublish%22%3Atrue%7D%2C%22origin%22%3A%7B%22apiRangeId%22%3Anull%2C%22companyId%22%3A%2253a228d6-21bf-43f2-a62a-ed290b2b448d%22%2C%22sheetId%22%3A%22%7BA3DE43D7-2A72-49CA-980A-96F2347A82FF%7D%22%2C%22templateId%22%3Anull%7D%2C%22workspace%22%3A%7B%22type%22%3A%22loadExisting%22%2C%22rows%22%3A%5B%7B%22tld%22%3A25161%2C%22children%22%3A%5B25234%2C25259%2C25228%2C25237%2C74221%5D%7D%2C%7B%22tld%22%3A25223%2C%22children%22%3A%5B25270%2C25271%2C25272%2C25269%5D%7D%5D%2C%22columns%22%3A%5B%7B%22tld%22%3A25167%2C%22children%22%3A%5B25169%2C30853%5D%7D%2C%7B%22tld%22%3A25171%2C%22children%22%3A%5B25274%5D%7D%5D%2C%22filters%22%3A%5B%7B%22tld%22%3A25164%2C%22children%22%3A%5B25165%5D%2C%22parents%22%3A%5B25165%5D%7D%5D%2C%22currency%22%3A%22USD%22%7D%7D%2C%7B%22id%22%3A%22Ra373e693_f756_419d_9601_12ecf46cc460%22%2C%22name%22%3A%22Range%201%22%2C%22a1%22%3A%22A3%3AT55%22%2C%22active%22%3Atrue%2C%22permissions%22%3A%7B%22canFetch%22%3Atrue%2C%22canPublish%22%3Atrue%7D%2C%22origin%22%3A%7B%22apiRangeId%22%3Anull%2C%22companyId%22%3A%2253a228d6-21bf-43f2-a62a-ed290b2b448d%22%2C%22sheetId%22%3A%22%7B1CE5AB10-0915-460E-9368-7311B8006AC1%7D%22%2C%22templateId%22%3Anull%7D%2C%22workspace%22%3A%7B%22rows%22%3A%5B%7B%22tld%22%3A25223%2C%22children%22%3A%5B25270%2C25271%2C25272%5D%7D%2C%7B%22tld%22%3A25161%2C%22children%22%3A%5B25245%2C25242%2C25236%2C25235%2C25230%5D%7D%5D%2C%22columns%22%3A%5B%7B%22tld%22%3A25167%2C%22children%22%3A%5B25170%2C25169%5D%7D%2C%7B%22tld%22%3A25171%2C%22children%22%3A%5B25214%2C25216%2C25217%2C25218%2C25220%2C25221%2C25222%2C25276%2C25277%2C25278%2C25280%2C25281%2C25282%2C25284%2C25285%2C25286%2C25288%2C25289%5D%7D%5D%2C%22filters%22%3A%5B%7B%22tld%22%3A25164%2C%22children%22%3A%5B25165%5D%2C%22parents%22%3A%5B25165%5D%7D%5D%2C%22type%22%3A%22loadExisting%22%7D%7D%2C%7B%22id%22%3A%22Rbb8a4e18_fc51_4eee_9436_ad74fd55c506%22%2C%22name%22%3A%22Range%201%22%2C%22a1%22%3A%22D3%3AAT133%22%2C%22active%22%3Atrue%2C%22permissions%22%3A%7B%22canFetch%22%3Atrue%2C%22canPublish%22%3Atrue%7D%2C%22origin%22%3A%7B%22apiRangeId%22%3Anull%2C%22companyId%22%3A%2253a228d6-21bf-43f2-a62a-ed290b2b448d%22%2C%22sheetId%22%3A%22%7B7B505E16-267C-4108-9CBD-360B1D0B9E24%7D%22%2C%22templateId%22%3Anull%7D%2C%22workspace%22%3A%7B%22rows%22%3A%5B%7B%22tld%22%3A25223%2C%22children%22%3A%5B25224%2C25270%2C25271%2C25272%5D%7D%2C%7B%22tld%22%3A25161%2C%22children%22%3A%5B25252%2C25253%2C25251%2C25239%2C25240%2C25262%2C25263%2C25261%2C25241%2C25246%2C25228%2C25233%2C25234%2C25259%2C25257%2C25250%2C25254%2C25231%2C25232%2C25264%2C25265%2C25243%2C25244%2C25227%2C25267%2C25266%2C25268%2C25260%2C25256%2C25249%2C25247%2C25255%2C25248%2C25258%2C25238%2C25237%5D%7D%5D%2C%22columns%22%3A%5B%7B%22tld%22%3A25167%2C%22children%22%3A%5B25168%2C25170%2C25291%5D%7D%2C%7B%22tld%22%3A25171%2C%22children%22%3A%5B25188%2C25191%2C25192%2C25193%2C25195%2C25196%2C25197%2C25199%2C25200%2C25201%2C25203%2C25204%2C25205%2C25189%2C25208%2C25209%2C25210%2C25212%2C25213%2C25214%2C25216%2C25217%2C25218%2C25220%2C25221%2C25222%2C25276%2C25277%2C25278%2C25280%2C25281%2C25282%2C25284%2C25285%2C25286%2C25288%2C25289%2C25290%5D%7D%5D%2C%22filters%22%3A%5B%7B%22tld%22%3A25164%2C%22children%22%3A%5B25165%5D%2C%22parents%22%3A%5B25165%5D%7D%5D%2C%22type%22%3A%22loadExisting%22%7D%7D%2C%7B%22id%22%3A%22Rba750b13_be51_4375_97f4_93f537c5ee38%22%2C%22name%22%3A%22Range%201%22%2C%22a1%22%3A%22A1%3AAJ7%22%2C%22active%22%3Atrue%2C%22permissions%22%3A%7B%22canFetch%22%3Atrue%2C%22canPublish%22%3Atrue%7D%2C%22origin%22%3A%7B%22apiRangeId%22%3Anull%2C%22companyId%22%3A%2253a228d6-21bf-43f2-a62a-ed290b2b448d%22%2C%22sheetId%22%3A%22%7B23BF92AF-3F47-4456-A41F-E3D91CE2A30C%7D%22%2C%22templateId%22%3Anull%7D%2C%22workspace%22%3A%7B%22type%22%3A%22loadExisting%22%2C%22rows%22%3A%5B%7B%22tld%22%3A25223%2C%22children%22%3A%5B25270%2C25224%2C25271%2C25272%2C25269%5D%7D%2C%7B%22tld%22%3A25161%2C%22children%22%3A%5B25259%5D%7D%5D%2C%22columns%22%3A%5B%7B%22tld%22%3A25167%2C%22children%22%3A%5B25168%2C25169%5D%7D%2C%7B%22tld%22%3A25171%2C%22children%22%3A%5B25208%2C25209%2C25210%2C25207%2C25212%2C25213%2C25214%2C25211%2C25216%2C25217%2C25218%2C25215%2C25220%2C25221%2C25222%2C25219%2C25206%2C25276%2C25277%2C25278%2C25275%2C25280%2C25281%2C25282%2C25279%2C25284%2C25285%2C25286%2C25283%2C25288%2C25289%2C25290%2C25287%2C25274%5D%7D%5D%2C%22filters%22%3A%5B%7B%22tld%22%3A25164%2C%22children%22%3A%5B25165%5D%2C%22parents%22%3A%5B25165%5D%7D%5D%7D%7D%2C%7B%22id%22%3A%22R87080f8f_66e1_4f47_a10c_ee401d2d2885%22%2C%22name%22%3A%22Range%201%22%2C%22a1%22%3A%22A1%3AAK7%22%2C%22active%22%3Atrue%2C%22permissions%22%3A%7B%22canFetch%22%3Atrue%2C%22canPublish%22%3Atrue%7D%2C%22origin%22%3A%7B%22apiRangeId%22%3Anull%2C%22companyId%22%3A%2253a228d6-21bf-43f2-a62a-ed290b2b448d%22%2C%22sheetId%22%3A%22%7B204C4681-7BD2-4849-A417-CC23A799836A%7D%22%2C%22templateId%22%3Anull%7D%2C%22workspace%22%3A%7B%22type%22%3A%22loadExisting%22%2C%22rows%22%3A%5B%7B%22tld%22%3A25161%2C%22children%22%3A%5B31234%2C25259%5D%7D%2C%7B%22tld%22%3A25167%2C%22children%22%3A%5B25168%2C25170%2C25169%5D%7D%5D%2C%22columns%22%3A%5B%7B%22tld%22%3A25171%2C%22children%22%3A%5B25191%2C25192%2C25193%2C25195%2C25196%2C25197%2C25199%2C25200%2C25201%2C25203%2C25204%2C25205%2C25208%2C25209%2C25210%2C25207%2C25212%2C25213%2C25214%2C25216%2C25217%2C25218%2C25220%2C25221%2C25222%2C25276%2C25277%2C25278%2C25280%2C25281%2C25282%2C25284%2C25285%2C25286%2C25288%2C25289%5D%7D%5D%2C%22filters%22%3A%5B%7B%22tld%22%3A25164%2C%22children%22%3A%5B25165%5D%2C%22parents%22%3A%5B25165%5D%7D%2C%7B%22tld%22%3A25223%2C%22children%22%3A%5B25269%5D%2C%22parents%22%3A%5B25269%5D%7D%5D%7D%7D%5D</Cube>
</file>

<file path=customXml/itemProps1.xml><?xml version="1.0" encoding="utf-8"?>
<ds:datastoreItem xmlns:ds="http://schemas.openxmlformats.org/officeDocument/2006/customXml" ds:itemID="{70598A01-8E91-4E40-BCBD-0716AA00C8EA}">
  <ds:schemaRefs>
    <ds:schemaRef ds:uri="https://www.cubesoftware.com/1.0/CUBE_DATA"/>
  </ds:schemaRefs>
</ds:datastoreItem>
</file>

<file path=customXml/itemProps2.xml><?xml version="1.0" encoding="utf-8"?>
<ds:datastoreItem xmlns:ds="http://schemas.openxmlformats.org/officeDocument/2006/customXml" ds:itemID="{6AC7BEC9-E89C-477A-A6B7-0F4CEAF04CAA}">
  <ds:schemaRefs>
    <ds:schemaRef ds:uri="https://www.cubesoftware.com/1.0/CUBE_RANG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About</vt:lpstr>
      <vt:lpstr>2. Revenue Planning</vt:lpstr>
      <vt:lpstr>3. Visuals</vt:lpstr>
      <vt:lpstr>Drivers</vt:lpstr>
      <vt:lpstr>'2. Revenue Planning'!Cube_Columns_R2eb9442e_90b3_410c_98a9_df403b815383</vt:lpstr>
      <vt:lpstr>'2. Revenue Planning'!Cube_Columns_Ra33475ed_65aa_495c_8812_9642d65221cc</vt:lpstr>
      <vt:lpstr>'2. Revenue Planning'!Cube_Overall_R2eb9442e_90b3_410c_98a9_df403b815383</vt:lpstr>
      <vt:lpstr>'2. Revenue Planning'!Cube_Overall_Ra33475ed_65aa_495c_8812_9642d65221cc</vt:lpstr>
      <vt:lpstr>'2. Revenue Planning'!Cube_Rows_R2eb9442e_90b3_410c_98a9_df403b815383</vt:lpstr>
      <vt:lpstr>'2. Revenue Planning'!Cube_Rows_Ra33475ed_65aa_495c_8812_9642d65221cc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dc:creator>
  <cp:lastModifiedBy>Cube</cp:lastModifiedBy>
  <dcterms:created xsi:type="dcterms:W3CDTF">2021-11-01T14:49:34Z</dcterms:created>
  <dcterms:modified xsi:type="dcterms:W3CDTF">2022-08-28T18:03:14Z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be-CUBE_RANGES">
    <vt:lpwstr>{6AC7BEC9-E89C-477A-A6B7-0F4CEAF04CAA}</vt:lpwstr>
  </property>
  <property fmtid="{D5CDD505-2E9C-101B-9397-08002B2CF9AE}" pid="3" name="cube-CUBE_DATA">
    <vt:lpwstr>{70598A01-8E91-4E40-BCBD-0716AA00C8EA}</vt:lpwstr>
  </property>
</Properties>
</file>